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K109" i="1" l="1"/>
  <c r="M109" i="1"/>
  <c r="L109" i="1"/>
  <c r="K98" i="1"/>
  <c r="M98" i="1"/>
  <c r="L98" i="1"/>
  <c r="I98" i="1"/>
  <c r="K87" i="1"/>
  <c r="M87" i="1"/>
  <c r="L87" i="1"/>
  <c r="K76" i="1" l="1"/>
  <c r="M76" i="1"/>
  <c r="L76" i="1"/>
  <c r="M43" i="1"/>
  <c r="K68" i="1"/>
  <c r="M65" i="1"/>
  <c r="L65" i="1"/>
  <c r="K65" i="1"/>
  <c r="K54" i="1" l="1"/>
  <c r="M54" i="1"/>
  <c r="L54" i="1"/>
  <c r="K43" i="1"/>
  <c r="L43" i="1"/>
  <c r="K32" i="1"/>
  <c r="M32" i="1"/>
  <c r="L32" i="1"/>
  <c r="L21" i="1"/>
  <c r="K21" i="1"/>
  <c r="M21" i="1"/>
  <c r="K10" i="1"/>
  <c r="M10" i="1"/>
  <c r="L10" i="1"/>
  <c r="M69" i="1" l="1"/>
  <c r="K69" i="1"/>
  <c r="K25" i="1" l="1"/>
  <c r="M25" i="1"/>
  <c r="L25" i="1"/>
  <c r="M68" i="1" l="1"/>
  <c r="K24" i="1"/>
  <c r="M24" i="1"/>
  <c r="L24" i="1"/>
  <c r="M67" i="1" l="1"/>
  <c r="K67" i="1"/>
  <c r="K23" i="1"/>
  <c r="M23" i="1"/>
  <c r="L23" i="1"/>
  <c r="K108" i="1" l="1"/>
  <c r="M108" i="1"/>
  <c r="L108" i="1"/>
  <c r="K97" i="1"/>
  <c r="M97" i="1"/>
  <c r="L97" i="1"/>
  <c r="I97" i="1"/>
  <c r="K86" i="1"/>
  <c r="M86" i="1"/>
  <c r="L86" i="1"/>
  <c r="L75" i="1"/>
  <c r="K75" i="1" l="1"/>
  <c r="M75" i="1"/>
  <c r="M66" i="1" l="1"/>
  <c r="K66" i="1"/>
  <c r="K64" i="1"/>
  <c r="L64" i="1"/>
  <c r="M64" i="1"/>
  <c r="K53" i="1"/>
  <c r="M53" i="1"/>
  <c r="L53" i="1"/>
  <c r="K42" i="1"/>
  <c r="M42" i="1"/>
  <c r="L42" i="1"/>
  <c r="K31" i="1"/>
  <c r="M31" i="1"/>
  <c r="L31" i="1"/>
  <c r="L22" i="1"/>
  <c r="K22" i="1"/>
  <c r="M22" i="1"/>
  <c r="M20" i="1"/>
  <c r="L11" i="1"/>
  <c r="K11" i="1"/>
  <c r="M11" i="1"/>
  <c r="L107" i="1" l="1"/>
  <c r="K107" i="1"/>
  <c r="M107" i="1"/>
  <c r="I107" i="1"/>
  <c r="I96" i="1"/>
  <c r="L96" i="1" s="1"/>
  <c r="M96" i="1"/>
  <c r="L85" i="1"/>
  <c r="K85" i="1"/>
  <c r="M85" i="1"/>
  <c r="I85" i="1"/>
  <c r="I74" i="1"/>
  <c r="K74" i="1" s="1"/>
  <c r="M74" i="1"/>
  <c r="M63" i="1"/>
  <c r="L63" i="1"/>
  <c r="M52" i="1"/>
  <c r="I52" i="1"/>
  <c r="L52" i="1" s="1"/>
  <c r="M44" i="1"/>
  <c r="M41" i="1"/>
  <c r="I41" i="1"/>
  <c r="L41" i="1" s="1"/>
  <c r="M30" i="1"/>
  <c r="I30" i="1"/>
  <c r="L30" i="1" s="1"/>
  <c r="L19" i="1"/>
  <c r="K19" i="1"/>
  <c r="M19" i="1"/>
  <c r="I19" i="1"/>
  <c r="K96" i="1" l="1"/>
  <c r="K41" i="1"/>
  <c r="K52" i="1"/>
  <c r="K30" i="1"/>
  <c r="M14" i="1"/>
  <c r="L14" i="1"/>
  <c r="M13" i="1"/>
  <c r="L13" i="1"/>
  <c r="M12" i="1"/>
  <c r="L12" i="1"/>
  <c r="M9" i="1"/>
  <c r="L9" i="1"/>
  <c r="M8" i="1"/>
  <c r="I8" i="1"/>
  <c r="L8" i="1" s="1"/>
  <c r="M7" i="1"/>
  <c r="I7" i="1"/>
  <c r="L7" i="1" s="1"/>
  <c r="M6" i="1"/>
  <c r="I6" i="1"/>
  <c r="L6" i="1" s="1"/>
  <c r="M5" i="1"/>
  <c r="I5" i="1"/>
  <c r="L5" i="1" s="1"/>
  <c r="J4" i="1"/>
  <c r="M4" i="1" s="1"/>
  <c r="I4" i="1"/>
  <c r="L4" i="1" s="1"/>
  <c r="K4" i="1" l="1"/>
  <c r="K5" i="1"/>
  <c r="K6" i="1"/>
  <c r="K7" i="1"/>
  <c r="K8" i="1"/>
  <c r="K9" i="1"/>
  <c r="K12" i="1"/>
  <c r="K13" i="1"/>
  <c r="K14" i="1"/>
  <c r="K106" i="1" l="1"/>
  <c r="M106" i="1"/>
  <c r="L106" i="1"/>
  <c r="I106" i="1"/>
  <c r="M95" i="1"/>
  <c r="I95" i="1"/>
  <c r="K95" i="1" s="1"/>
  <c r="M84" i="1"/>
  <c r="I84" i="1"/>
  <c r="L84" i="1" s="1"/>
  <c r="M73" i="1"/>
  <c r="I73" i="1"/>
  <c r="K73" i="1" s="1"/>
  <c r="M62" i="1"/>
  <c r="I62" i="1"/>
  <c r="K62" i="1" s="1"/>
  <c r="M51" i="1"/>
  <c r="I51" i="1"/>
  <c r="L51" i="1" s="1"/>
  <c r="M40" i="1"/>
  <c r="I40" i="1"/>
  <c r="K40" i="1" s="1"/>
  <c r="M29" i="1"/>
  <c r="I29" i="1"/>
  <c r="L29" i="1" s="1"/>
  <c r="M18" i="1"/>
  <c r="I18" i="1"/>
  <c r="L18" i="1" s="1"/>
  <c r="L95" i="1" l="1"/>
  <c r="L40" i="1"/>
  <c r="K29" i="1"/>
  <c r="K18" i="1"/>
  <c r="L62" i="1"/>
  <c r="L73" i="1"/>
  <c r="K84" i="1"/>
  <c r="K51" i="1"/>
  <c r="M38" i="1" l="1"/>
  <c r="M39" i="1"/>
  <c r="M37" i="1"/>
  <c r="M59" i="1"/>
  <c r="M60" i="1"/>
  <c r="M61" i="1"/>
  <c r="M113" i="1" l="1"/>
  <c r="L113" i="1"/>
  <c r="M112" i="1"/>
  <c r="L112" i="1"/>
  <c r="M111" i="1"/>
  <c r="L111" i="1"/>
  <c r="M110" i="1"/>
  <c r="L110" i="1"/>
  <c r="M105" i="1"/>
  <c r="I105" i="1"/>
  <c r="L105" i="1" s="1"/>
  <c r="M104" i="1"/>
  <c r="I104" i="1"/>
  <c r="L104" i="1" s="1"/>
  <c r="M103" i="1"/>
  <c r="I103" i="1"/>
  <c r="L103" i="1" s="1"/>
  <c r="I15" i="1"/>
  <c r="L15" i="1" s="1"/>
  <c r="I16" i="1"/>
  <c r="I17" i="1"/>
  <c r="K17" i="1" s="1"/>
  <c r="I48" i="1"/>
  <c r="I49" i="1"/>
  <c r="I50" i="1"/>
  <c r="L50" i="1" s="1"/>
  <c r="I59" i="1"/>
  <c r="I60" i="1"/>
  <c r="K60" i="1" s="1"/>
  <c r="I61" i="1"/>
  <c r="K61" i="1" s="1"/>
  <c r="I70" i="1"/>
  <c r="I71" i="1"/>
  <c r="I72" i="1"/>
  <c r="L72" i="1" s="1"/>
  <c r="I81" i="1"/>
  <c r="I82" i="1"/>
  <c r="I83" i="1"/>
  <c r="I92" i="1"/>
  <c r="I93" i="1"/>
  <c r="I94" i="1"/>
  <c r="K94" i="1" s="1"/>
  <c r="I39" i="1"/>
  <c r="K44" i="1"/>
  <c r="I38" i="1"/>
  <c r="I37" i="1"/>
  <c r="I27" i="1"/>
  <c r="I28" i="1"/>
  <c r="K28" i="1" s="1"/>
  <c r="I26" i="1"/>
  <c r="L16" i="1"/>
  <c r="M94" i="1"/>
  <c r="M83" i="1"/>
  <c r="L83" i="1"/>
  <c r="K83" i="1"/>
  <c r="M72" i="1"/>
  <c r="M50" i="1"/>
  <c r="K50" i="1"/>
  <c r="M28" i="1"/>
  <c r="M17" i="1"/>
  <c r="L17" i="1"/>
  <c r="L61" i="1" l="1"/>
  <c r="K72" i="1"/>
  <c r="K104" i="1"/>
  <c r="L94" i="1"/>
  <c r="K112" i="1"/>
  <c r="K38" i="1"/>
  <c r="L38" i="1"/>
  <c r="L37" i="1"/>
  <c r="K37" i="1"/>
  <c r="K39" i="1"/>
  <c r="L39" i="1"/>
  <c r="K110" i="1"/>
  <c r="L44" i="1"/>
  <c r="L28" i="1"/>
  <c r="K113" i="1"/>
  <c r="K111" i="1"/>
  <c r="K105" i="1"/>
  <c r="M15" i="1"/>
  <c r="M16" i="1"/>
  <c r="M26" i="1"/>
  <c r="M27" i="1"/>
  <c r="M33" i="1"/>
  <c r="M34" i="1"/>
  <c r="M35" i="1"/>
  <c r="M36" i="1"/>
  <c r="M48" i="1"/>
  <c r="M49" i="1"/>
  <c r="M55" i="1"/>
  <c r="M56" i="1"/>
  <c r="M57" i="1"/>
  <c r="M58" i="1"/>
  <c r="M70" i="1"/>
  <c r="M71" i="1"/>
  <c r="M77" i="1"/>
  <c r="M78" i="1"/>
  <c r="M79" i="1"/>
  <c r="M80" i="1"/>
  <c r="M81" i="1"/>
  <c r="M82" i="1"/>
  <c r="M88" i="1"/>
  <c r="M89" i="1"/>
  <c r="M90" i="1"/>
  <c r="M91" i="1"/>
  <c r="M92" i="1"/>
  <c r="M93" i="1"/>
  <c r="M99" i="1"/>
  <c r="M100" i="1"/>
  <c r="M101" i="1"/>
  <c r="M102" i="1"/>
  <c r="L26" i="1"/>
  <c r="L27" i="1"/>
  <c r="L33" i="1"/>
  <c r="L34" i="1"/>
  <c r="L35" i="1"/>
  <c r="L36" i="1"/>
  <c r="L48" i="1"/>
  <c r="L49" i="1"/>
  <c r="L55" i="1"/>
  <c r="L56" i="1"/>
  <c r="L57" i="1"/>
  <c r="L58" i="1"/>
  <c r="L59" i="1"/>
  <c r="L60" i="1"/>
  <c r="L66" i="1"/>
  <c r="L67" i="1"/>
  <c r="L68" i="1"/>
  <c r="L69" i="1"/>
  <c r="L70" i="1"/>
  <c r="L71" i="1"/>
  <c r="L77" i="1"/>
  <c r="L78" i="1"/>
  <c r="L79" i="1"/>
  <c r="L80" i="1"/>
  <c r="L81" i="1"/>
  <c r="L82" i="1"/>
  <c r="L88" i="1"/>
  <c r="L89" i="1"/>
  <c r="L90" i="1"/>
  <c r="L91" i="1"/>
  <c r="L92" i="1"/>
  <c r="L93" i="1"/>
  <c r="L99" i="1"/>
  <c r="L100" i="1"/>
  <c r="L101" i="1"/>
  <c r="L102" i="1"/>
  <c r="K15" i="1" l="1"/>
  <c r="K16" i="1"/>
  <c r="K26" i="1"/>
  <c r="K27" i="1"/>
  <c r="K33" i="1"/>
  <c r="K34" i="1"/>
  <c r="K35" i="1"/>
  <c r="K36" i="1"/>
  <c r="K48" i="1"/>
  <c r="K49" i="1"/>
  <c r="K55" i="1"/>
  <c r="K56" i="1"/>
  <c r="K57" i="1"/>
  <c r="K58" i="1"/>
  <c r="K59" i="1"/>
  <c r="K70" i="1"/>
  <c r="K71" i="1"/>
  <c r="K77" i="1"/>
  <c r="K78" i="1"/>
  <c r="K79" i="1"/>
  <c r="K80" i="1"/>
  <c r="K81" i="1"/>
  <c r="K82" i="1"/>
  <c r="K88" i="1"/>
  <c r="K89" i="1"/>
  <c r="K90" i="1"/>
  <c r="K91" i="1"/>
  <c r="K92" i="1"/>
  <c r="K93" i="1"/>
  <c r="K99" i="1"/>
  <c r="K100" i="1"/>
  <c r="K101" i="1"/>
  <c r="K102" i="1"/>
</calcChain>
</file>

<file path=xl/sharedStrings.xml><?xml version="1.0" encoding="utf-8"?>
<sst xmlns="http://schemas.openxmlformats.org/spreadsheetml/2006/main" count="83" uniqueCount="38">
  <si>
    <t>Количества депонирани отпадъци и заплатени отчисления за депониране, съгласно чл.60 и чл.64 от ЗУО на Регионално депо Братово - Запад по общини</t>
  </si>
  <si>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</si>
  <si>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</si>
  <si>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</si>
  <si>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</si>
  <si>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</si>
  <si>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</si>
  <si>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</si>
  <si>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</si>
  <si>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</si>
  <si>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</si>
  <si>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</si>
  <si>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</si>
  <si>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</si>
  <si>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</si>
  <si>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</si>
  <si>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</si>
  <si>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</si>
  <si>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</si>
  <si>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</si>
  <si>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</si>
  <si>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Камено</t>
  </si>
  <si>
    <t>Регионално депо за неопасни отпадъци</t>
  </si>
  <si>
    <t>Несебър</t>
  </si>
  <si>
    <t>Поморие</t>
  </si>
  <si>
    <t>Карнобат</t>
  </si>
  <si>
    <t>Айтос</t>
  </si>
  <si>
    <t>Руен</t>
  </si>
  <si>
    <t>Сунгурларе</t>
  </si>
  <si>
    <t>Външни фирми</t>
  </si>
  <si>
    <t>Средец</t>
  </si>
  <si>
    <t xml:space="preserve"> Бургас</t>
  </si>
  <si>
    <t>по чл.60</t>
  </si>
  <si>
    <t>по чл.64</t>
  </si>
  <si>
    <t>Iтр.2022</t>
  </si>
  <si>
    <t>IIтр.2022</t>
  </si>
  <si>
    <t>IIIтр.2022</t>
  </si>
  <si>
    <t>IVтр.2022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</si>
</sst>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.-402]"/>
    <numFmt numFmtId="165" formatCode="0.000"/>
    <numFmt numFmtId="166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24">
    <xf numFmtId="0" fontId="0" fillId="0" borderId="0" xfId="0"/>
    <xf numFmtId="164" fontId="1" fillId="2" borderId="6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1" fillId="3" borderId="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2" borderId="6" xfId="0" applyFont="1" applyFill="1" applyBorder="1"/>
    <xf numFmtId="2" fontId="1" fillId="2" borderId="6" xfId="0" applyNumberFormat="1" applyFont="1" applyFill="1" applyBorder="1"/>
    <xf numFmtId="164" fontId="1" fillId="2" borderId="6" xfId="0" applyNumberFormat="1" applyFont="1" applyFill="1" applyBorder="1"/>
    <xf numFmtId="0" fontId="1" fillId="2" borderId="0" xfId="0" applyFont="1" applyFill="1" applyAlignment="1"/>
    <xf numFmtId="2" fontId="1" fillId="2" borderId="17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2" fontId="1" fillId="2" borderId="0" xfId="0" applyNumberFormat="1" applyFont="1" applyFill="1" applyAlignment="1"/>
    <xf numFmtId="0" fontId="1" fillId="2" borderId="17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14" xfId="0" applyFont="1" applyFill="1" applyBorder="1" applyAlignment="1"/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29" xfId="0" applyFont="1" applyFill="1" applyBorder="1" applyAlignment="1"/>
    <xf numFmtId="164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/>
    <xf numFmtId="2" fontId="1" fillId="2" borderId="14" xfId="0" applyNumberFormat="1" applyFont="1" applyFill="1" applyBorder="1" applyAlignment="1"/>
    <xf numFmtId="164" fontId="1" fillId="2" borderId="31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" fillId="2" borderId="25" xfId="0" applyNumberFormat="1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2" fontId="1" fillId="2" borderId="17" xfId="0" applyNumberFormat="1" applyFont="1" applyFill="1" applyBorder="1" applyAlignment="1"/>
    <xf numFmtId="2" fontId="1" fillId="2" borderId="18" xfId="0" applyNumberFormat="1" applyFont="1" applyFill="1" applyBorder="1" applyAlignment="1"/>
    <xf numFmtId="164" fontId="1" fillId="2" borderId="8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/>
    <xf numFmtId="2" fontId="1" fillId="2" borderId="29" xfId="0" applyNumberFormat="1" applyFont="1" applyFill="1" applyBorder="1" applyAlignment="1"/>
    <xf numFmtId="166" fontId="1" fillId="2" borderId="17" xfId="0" applyNumberFormat="1" applyFont="1" applyFill="1" applyBorder="1" applyAlignment="1"/>
    <xf numFmtId="165" fontId="1" fillId="2" borderId="0" xfId="0" applyNumberFormat="1" applyFont="1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6" fontId="4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0" xfId="0" applyFont="1" applyFill="1" applyAlignment="1"/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/>
    <xf numFmtId="0" fontId="4" fillId="2" borderId="14" xfId="0" applyFont="1" applyFill="1" applyBorder="1" applyAlignment="1"/>
    <xf numFmtId="2" fontId="4" fillId="2" borderId="11" xfId="0" applyNumberFormat="1" applyFont="1" applyFill="1" applyBorder="1"/>
    <xf numFmtId="164" fontId="4" fillId="2" borderId="22" xfId="0" applyNumberFormat="1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2" fontId="4" fillId="2" borderId="11" xfId="0" applyNumberFormat="1" applyFont="1" applyFill="1" applyBorder="1" applyAlignment="1"/>
    <xf numFmtId="2" fontId="4" fillId="2" borderId="12" xfId="0" applyNumberFormat="1" applyFont="1" applyFill="1" applyBorder="1" applyAlignment="1"/>
    <xf numFmtId="2" fontId="4" fillId="2" borderId="0" xfId="0" applyNumberFormat="1" applyFont="1" applyFill="1" applyAlignment="1"/>
    <xf numFmtId="164" fontId="4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2" borderId="11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5" fontId="4" fillId="2" borderId="0" xfId="0" applyNumberFormat="1" applyFont="1" applyFill="1" applyAlignment="1"/>
    <xf numFmtId="0" fontId="4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/>
    <xf numFmtId="0" fontId="4" fillId="2" borderId="26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Normal="100" workbookViewId="0">
      <pane xSplit="3" ySplit="3" topLeftCell="D97" activePane="bottomRight" state="frozen"/>
      <selection pane="topRight" activeCell="D1" sqref="D1"/>
      <selection pane="bottomLeft" activeCell="A4" sqref="A4"/>
      <selection pane="bottomRight" activeCell="H105" sqref="H105"/>
    </sheetView>
  </sheetViews>
  <sheetFormatPr defaultRowHeight="12.75" x14ac:dyDescent="0.2"/>
  <cols>
    <col min="1" max="1" width="6" style="3" customWidth="1"/>
    <col min="2" max="2" width="10.5703125" style="3" customWidth="1"/>
    <col min="3" max="4" width="9.140625" style="3"/>
    <col min="5" max="5" width="10" style="3" customWidth="1"/>
    <col min="6" max="6" width="9.5703125" style="3" bestFit="1" customWidth="1"/>
    <col min="7" max="7" width="14.28515625" style="3" customWidth="1"/>
    <col min="8" max="9" width="14.140625" style="3" customWidth="1"/>
    <col min="10" max="10" width="16.42578125" style="3" customWidth="1"/>
    <col min="11" max="11" width="15.7109375" style="3" customWidth="1"/>
    <col min="12" max="12" width="14.28515625" style="3" customWidth="1"/>
    <col min="13" max="13" width="14.7109375" style="3" customWidth="1"/>
    <col min="14" max="14" width="9.140625" style="3"/>
    <col min="15" max="15" width="8" style="3" customWidth="1"/>
    <col min="16" max="16" width="12.85546875" style="3" customWidth="1"/>
    <col min="17" max="17" width="14.28515625" style="3" customWidth="1"/>
    <col min="18" max="18" width="9.140625" style="3"/>
    <col min="19" max="19" width="9.42578125" style="3" bestFit="1" customWidth="1"/>
    <col min="20" max="20" width="9.7109375" style="3" bestFit="1" customWidth="1"/>
    <col min="21" max="16384" width="9.140625" style="3"/>
  </cols>
  <sheetData>
    <row r="1" spans="1:20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0" s="4" customFormat="1" ht="41.25" customHeight="1" x14ac:dyDescent="0.2">
      <c r="A2" s="87" t="s">
        <v>1</v>
      </c>
      <c r="B2" s="87" t="s">
        <v>2</v>
      </c>
      <c r="C2" s="88" t="s">
        <v>3</v>
      </c>
      <c r="D2" s="91" t="s">
        <v>4</v>
      </c>
      <c r="E2" s="92"/>
      <c r="F2" s="87" t="s">
        <v>5</v>
      </c>
      <c r="G2" s="91" t="s">
        <v>6</v>
      </c>
      <c r="H2" s="92"/>
      <c r="I2" s="87" t="s">
        <v>7</v>
      </c>
      <c r="J2" s="87" t="s">
        <v>8</v>
      </c>
      <c r="K2" s="88" t="s">
        <v>9</v>
      </c>
      <c r="L2" s="87" t="s">
        <v>10</v>
      </c>
      <c r="M2" s="87" t="s">
        <v>11</v>
      </c>
      <c r="N2" s="87" t="s">
        <v>12</v>
      </c>
      <c r="O2" s="87" t="s">
        <v>13</v>
      </c>
      <c r="P2" s="91" t="s">
        <v>19</v>
      </c>
      <c r="Q2" s="92"/>
      <c r="R2" s="87" t="s">
        <v>14</v>
      </c>
      <c r="S2" s="87" t="s">
        <v>15</v>
      </c>
    </row>
    <row r="3" spans="1:20" s="4" customFormat="1" ht="169.5" customHeight="1" thickBot="1" x14ac:dyDescent="0.25">
      <c r="A3" s="88"/>
      <c r="B3" s="88"/>
      <c r="C3" s="90"/>
      <c r="D3" s="2" t="s">
        <v>20</v>
      </c>
      <c r="E3" s="2" t="s">
        <v>16</v>
      </c>
      <c r="F3" s="88"/>
      <c r="G3" s="2" t="s">
        <v>17</v>
      </c>
      <c r="H3" s="2" t="s">
        <v>18</v>
      </c>
      <c r="I3" s="88"/>
      <c r="J3" s="88"/>
      <c r="K3" s="90"/>
      <c r="L3" s="88"/>
      <c r="M3" s="88"/>
      <c r="N3" s="88"/>
      <c r="O3" s="88"/>
      <c r="P3" s="5" t="s">
        <v>32</v>
      </c>
      <c r="Q3" s="6" t="s">
        <v>33</v>
      </c>
      <c r="R3" s="88"/>
      <c r="S3" s="88"/>
    </row>
    <row r="4" spans="1:20" s="56" customFormat="1" ht="12.95" customHeight="1" x14ac:dyDescent="0.2">
      <c r="A4" s="108">
        <v>1</v>
      </c>
      <c r="B4" s="99" t="s">
        <v>22</v>
      </c>
      <c r="C4" s="99" t="s">
        <v>21</v>
      </c>
      <c r="D4" s="50">
        <v>2015</v>
      </c>
      <c r="E4" s="51">
        <v>631.28</v>
      </c>
      <c r="F4" s="52">
        <v>8.6</v>
      </c>
      <c r="G4" s="52">
        <v>3486.96</v>
      </c>
      <c r="H4" s="52">
        <v>11352.880000000001</v>
      </c>
      <c r="I4" s="52">
        <f>E4*F4</f>
        <v>5429.0079999999998</v>
      </c>
      <c r="J4" s="52">
        <f>E4*28</f>
        <v>17675.84</v>
      </c>
      <c r="K4" s="52">
        <f>I4+J4</f>
        <v>23104.847999999998</v>
      </c>
      <c r="L4" s="52">
        <f>I4-G4</f>
        <v>1942.0479999999998</v>
      </c>
      <c r="M4" s="52">
        <f>J4-H4</f>
        <v>6322.9599999999991</v>
      </c>
      <c r="N4" s="51"/>
      <c r="O4" s="51"/>
      <c r="P4" s="51"/>
      <c r="Q4" s="53">
        <v>9600</v>
      </c>
      <c r="R4" s="54"/>
      <c r="S4" s="55"/>
    </row>
    <row r="5" spans="1:20" s="56" customFormat="1" ht="12.95" customHeight="1" x14ac:dyDescent="0.2">
      <c r="A5" s="109"/>
      <c r="B5" s="100"/>
      <c r="C5" s="100"/>
      <c r="D5" s="57">
        <v>2016</v>
      </c>
      <c r="E5" s="58">
        <v>3681.24</v>
      </c>
      <c r="F5" s="59">
        <v>8.6</v>
      </c>
      <c r="G5" s="59">
        <v>27652.720000000001</v>
      </c>
      <c r="H5" s="59">
        <v>110705.31</v>
      </c>
      <c r="I5" s="59">
        <f t="shared" ref="I5:I7" si="0">E5*F5</f>
        <v>31658.663999999997</v>
      </c>
      <c r="J5" s="59">
        <v>127473.32</v>
      </c>
      <c r="K5" s="59">
        <f t="shared" ref="K5:K14" si="1">I5+J5</f>
        <v>159131.984</v>
      </c>
      <c r="L5" s="59">
        <f t="shared" ref="L5:M14" si="2">I5-G5</f>
        <v>4005.9439999999959</v>
      </c>
      <c r="M5" s="59">
        <f t="shared" si="2"/>
        <v>16768.010000000009</v>
      </c>
      <c r="N5" s="58"/>
      <c r="O5" s="58"/>
      <c r="P5" s="58"/>
      <c r="Q5" s="60">
        <v>339328.8</v>
      </c>
      <c r="R5" s="61"/>
      <c r="S5" s="62"/>
    </row>
    <row r="6" spans="1:20" s="56" customFormat="1" ht="12.95" customHeight="1" x14ac:dyDescent="0.2">
      <c r="A6" s="109"/>
      <c r="B6" s="100"/>
      <c r="C6" s="100"/>
      <c r="D6" s="57">
        <v>2017</v>
      </c>
      <c r="E6" s="58">
        <v>6449.49</v>
      </c>
      <c r="F6" s="59">
        <v>8.6</v>
      </c>
      <c r="G6" s="59">
        <v>53693.57</v>
      </c>
      <c r="H6" s="59">
        <v>229913.27</v>
      </c>
      <c r="I6" s="59">
        <f t="shared" si="0"/>
        <v>55465.613999999994</v>
      </c>
      <c r="J6" s="59">
        <v>238203.32</v>
      </c>
      <c r="K6" s="59">
        <f>I6+J6</f>
        <v>293668.93400000001</v>
      </c>
      <c r="L6" s="59">
        <f>I6-G6</f>
        <v>1772.0439999999944</v>
      </c>
      <c r="M6" s="59">
        <f>J6-H6</f>
        <v>8290.0500000000175</v>
      </c>
      <c r="N6" s="58"/>
      <c r="O6" s="58"/>
      <c r="P6" s="58"/>
      <c r="Q6" s="60">
        <v>339328.8</v>
      </c>
      <c r="R6" s="61"/>
      <c r="S6" s="62"/>
    </row>
    <row r="7" spans="1:20" s="56" customFormat="1" ht="12.95" customHeight="1" x14ac:dyDescent="0.2">
      <c r="A7" s="109"/>
      <c r="B7" s="100"/>
      <c r="C7" s="100"/>
      <c r="D7" s="57">
        <v>2018</v>
      </c>
      <c r="E7" s="58">
        <v>9514.98</v>
      </c>
      <c r="F7" s="59">
        <v>8.6</v>
      </c>
      <c r="G7" s="59">
        <v>58696.72</v>
      </c>
      <c r="H7" s="59">
        <v>367347.42</v>
      </c>
      <c r="I7" s="59">
        <f t="shared" si="0"/>
        <v>81828.827999999994</v>
      </c>
      <c r="J7" s="59">
        <v>376151.72</v>
      </c>
      <c r="K7" s="59">
        <f t="shared" si="1"/>
        <v>457980.54799999995</v>
      </c>
      <c r="L7" s="59">
        <f t="shared" si="2"/>
        <v>23132.107999999993</v>
      </c>
      <c r="M7" s="59">
        <f t="shared" si="2"/>
        <v>8804.2999999999884</v>
      </c>
      <c r="N7" s="58"/>
      <c r="O7" s="58"/>
      <c r="P7" s="58"/>
      <c r="Q7" s="60">
        <v>494848.8</v>
      </c>
      <c r="R7" s="61"/>
      <c r="S7" s="62"/>
    </row>
    <row r="8" spans="1:20" s="56" customFormat="1" ht="12.95" customHeight="1" x14ac:dyDescent="0.2">
      <c r="A8" s="109"/>
      <c r="B8" s="100"/>
      <c r="C8" s="100"/>
      <c r="D8" s="57">
        <v>2019</v>
      </c>
      <c r="E8" s="58">
        <v>12687.61</v>
      </c>
      <c r="F8" s="59">
        <v>8.6</v>
      </c>
      <c r="G8" s="59">
        <v>104979.77</v>
      </c>
      <c r="H8" s="59">
        <v>512048.79</v>
      </c>
      <c r="I8" s="59">
        <f>E8*F8</f>
        <v>109113.446</v>
      </c>
      <c r="J8" s="59">
        <v>556991.35</v>
      </c>
      <c r="K8" s="59">
        <f t="shared" si="1"/>
        <v>666104.79599999997</v>
      </c>
      <c r="L8" s="59">
        <f t="shared" si="2"/>
        <v>4133.6759999999922</v>
      </c>
      <c r="M8" s="59">
        <f t="shared" si="2"/>
        <v>44942.559999999998</v>
      </c>
      <c r="N8" s="58"/>
      <c r="O8" s="58"/>
      <c r="P8" s="58"/>
      <c r="Q8" s="60">
        <v>513676.79999999999</v>
      </c>
      <c r="R8" s="61"/>
      <c r="S8" s="62"/>
    </row>
    <row r="9" spans="1:20" s="56" customFormat="1" ht="12.95" customHeight="1" x14ac:dyDescent="0.2">
      <c r="A9" s="109"/>
      <c r="B9" s="100"/>
      <c r="C9" s="100"/>
      <c r="D9" s="57">
        <v>2020</v>
      </c>
      <c r="E9" s="58">
        <v>15926.73</v>
      </c>
      <c r="F9" s="59">
        <v>8.6</v>
      </c>
      <c r="G9" s="59">
        <v>134931.74</v>
      </c>
      <c r="H9" s="59">
        <v>778297.96</v>
      </c>
      <c r="I9" s="59">
        <v>112529.54</v>
      </c>
      <c r="J9" s="59">
        <v>594727.53</v>
      </c>
      <c r="K9" s="59">
        <f t="shared" si="1"/>
        <v>707257.07000000007</v>
      </c>
      <c r="L9" s="59">
        <f t="shared" si="2"/>
        <v>-22402.199999999997</v>
      </c>
      <c r="M9" s="59">
        <f t="shared" si="2"/>
        <v>-183570.42999999993</v>
      </c>
      <c r="N9" s="58"/>
      <c r="O9" s="58"/>
      <c r="P9" s="58"/>
      <c r="Q9" s="60">
        <v>1016215.99</v>
      </c>
      <c r="R9" s="61"/>
      <c r="S9" s="62"/>
    </row>
    <row r="10" spans="1:20" s="56" customFormat="1" ht="12.95" customHeight="1" x14ac:dyDescent="0.2">
      <c r="A10" s="109"/>
      <c r="B10" s="100"/>
      <c r="C10" s="100"/>
      <c r="D10" s="57">
        <v>2021</v>
      </c>
      <c r="E10" s="58">
        <v>19261.580000000002</v>
      </c>
      <c r="F10" s="59">
        <v>8.6</v>
      </c>
      <c r="G10" s="59">
        <v>163528.32999999999</v>
      </c>
      <c r="H10" s="59">
        <v>1047824.52</v>
      </c>
      <c r="I10" s="59">
        <v>141209.25</v>
      </c>
      <c r="J10" s="59">
        <v>868185.23</v>
      </c>
      <c r="K10" s="59">
        <f t="shared" si="1"/>
        <v>1009394.48</v>
      </c>
      <c r="L10" s="59">
        <f t="shared" si="2"/>
        <v>-22319.079999999987</v>
      </c>
      <c r="M10" s="59">
        <f t="shared" si="2"/>
        <v>-179639.29000000004</v>
      </c>
      <c r="N10" s="58"/>
      <c r="O10" s="58"/>
      <c r="P10" s="31">
        <v>22363.91</v>
      </c>
      <c r="Q10" s="31">
        <v>1295719.99</v>
      </c>
      <c r="R10" s="61"/>
      <c r="S10" s="62"/>
    </row>
    <row r="11" spans="1:20" s="10" customFormat="1" ht="12.95" customHeight="1" x14ac:dyDescent="0.2">
      <c r="A11" s="109"/>
      <c r="B11" s="100"/>
      <c r="C11" s="100"/>
      <c r="D11" s="43" t="s">
        <v>34</v>
      </c>
      <c r="E11" s="17">
        <v>19890.419999999998</v>
      </c>
      <c r="F11" s="18">
        <v>8.6</v>
      </c>
      <c r="G11" s="18">
        <v>169113.84</v>
      </c>
      <c r="H11" s="18">
        <v>1106260.6399999999</v>
      </c>
      <c r="I11" s="18">
        <v>146617.26999999999</v>
      </c>
      <c r="J11" s="18">
        <v>927925.03</v>
      </c>
      <c r="K11" s="18">
        <f t="shared" si="1"/>
        <v>1074542.3</v>
      </c>
      <c r="L11" s="18">
        <f t="shared" si="2"/>
        <v>-22496.570000000007</v>
      </c>
      <c r="M11" s="18">
        <f t="shared" si="2"/>
        <v>-178335.60999999987</v>
      </c>
      <c r="N11" s="17"/>
      <c r="O11" s="17"/>
      <c r="P11" s="31">
        <v>22363.91</v>
      </c>
      <c r="Q11" s="31">
        <v>1295719.99</v>
      </c>
      <c r="R11" s="19"/>
      <c r="S11" s="20"/>
    </row>
    <row r="12" spans="1:20" s="10" customFormat="1" ht="12.95" customHeight="1" x14ac:dyDescent="0.2">
      <c r="A12" s="109"/>
      <c r="B12" s="100"/>
      <c r="C12" s="100"/>
      <c r="D12" s="43" t="s">
        <v>35</v>
      </c>
      <c r="E12" s="17"/>
      <c r="F12" s="18">
        <v>8.6</v>
      </c>
      <c r="G12" s="18"/>
      <c r="H12" s="18"/>
      <c r="I12" s="18"/>
      <c r="J12" s="18"/>
      <c r="K12" s="18">
        <f t="shared" si="1"/>
        <v>0</v>
      </c>
      <c r="L12" s="18">
        <f t="shared" si="2"/>
        <v>0</v>
      </c>
      <c r="M12" s="18">
        <f t="shared" si="2"/>
        <v>0</v>
      </c>
      <c r="N12" s="17"/>
      <c r="O12" s="17"/>
      <c r="Q12" s="31"/>
      <c r="R12" s="19"/>
      <c r="S12" s="20"/>
    </row>
    <row r="13" spans="1:20" s="10" customFormat="1" ht="12.95" customHeight="1" x14ac:dyDescent="0.2">
      <c r="A13" s="109"/>
      <c r="B13" s="100"/>
      <c r="C13" s="100"/>
      <c r="D13" s="43" t="s">
        <v>36</v>
      </c>
      <c r="E13" s="22"/>
      <c r="F13" s="18">
        <v>8.6</v>
      </c>
      <c r="G13" s="23"/>
      <c r="H13" s="23"/>
      <c r="I13" s="18"/>
      <c r="J13" s="23"/>
      <c r="K13" s="18">
        <f t="shared" si="1"/>
        <v>0</v>
      </c>
      <c r="L13" s="18">
        <f t="shared" si="2"/>
        <v>0</v>
      </c>
      <c r="M13" s="18">
        <f t="shared" si="2"/>
        <v>0</v>
      </c>
      <c r="N13" s="22"/>
      <c r="O13" s="22"/>
      <c r="P13" s="22"/>
      <c r="Q13" s="31"/>
      <c r="R13" s="24"/>
      <c r="S13" s="25"/>
    </row>
    <row r="14" spans="1:20" s="10" customFormat="1" ht="12.95" customHeight="1" thickBot="1" x14ac:dyDescent="0.25">
      <c r="A14" s="110"/>
      <c r="B14" s="101"/>
      <c r="C14" s="101"/>
      <c r="D14" s="44" t="s">
        <v>37</v>
      </c>
      <c r="E14" s="11"/>
      <c r="F14" s="18">
        <v>8.6</v>
      </c>
      <c r="G14" s="12"/>
      <c r="H14" s="12"/>
      <c r="I14" s="12"/>
      <c r="J14" s="12"/>
      <c r="K14" s="18">
        <f t="shared" si="1"/>
        <v>0</v>
      </c>
      <c r="L14" s="18">
        <f t="shared" si="2"/>
        <v>0</v>
      </c>
      <c r="M14" s="18">
        <f t="shared" si="2"/>
        <v>0</v>
      </c>
      <c r="N14" s="11"/>
      <c r="O14" s="11"/>
      <c r="P14" s="22"/>
      <c r="R14" s="13"/>
      <c r="S14" s="14"/>
    </row>
    <row r="15" spans="1:20" s="56" customFormat="1" ht="12.95" customHeight="1" x14ac:dyDescent="0.2">
      <c r="A15" s="102">
        <v>2</v>
      </c>
      <c r="B15" s="99" t="s">
        <v>22</v>
      </c>
      <c r="C15" s="116" t="s">
        <v>30</v>
      </c>
      <c r="D15" s="50">
        <v>2015</v>
      </c>
      <c r="E15" s="63">
        <v>891.16000000000008</v>
      </c>
      <c r="F15" s="52">
        <v>8.6</v>
      </c>
      <c r="G15" s="52">
        <v>0</v>
      </c>
      <c r="H15" s="64">
        <v>0</v>
      </c>
      <c r="I15" s="52">
        <f t="shared" ref="I15:I19" si="3">E15*F15</f>
        <v>7663.9760000000006</v>
      </c>
      <c r="J15" s="65">
        <v>24952.48</v>
      </c>
      <c r="K15" s="52">
        <f t="shared" ref="K15:K102" si="4">I15+J15</f>
        <v>32616.455999999998</v>
      </c>
      <c r="L15" s="52">
        <f t="shared" ref="L15:L102" si="5">I15-G15</f>
        <v>7663.9760000000006</v>
      </c>
      <c r="M15" s="52">
        <f t="shared" ref="M15:M102" si="6">J15-H15</f>
        <v>24952.48</v>
      </c>
      <c r="N15" s="51"/>
      <c r="O15" s="51"/>
      <c r="P15" s="51"/>
      <c r="Q15" s="51"/>
      <c r="R15" s="66"/>
      <c r="S15" s="67"/>
      <c r="T15" s="68"/>
    </row>
    <row r="16" spans="1:20" s="56" customFormat="1" ht="12.95" customHeight="1" x14ac:dyDescent="0.2">
      <c r="A16" s="103"/>
      <c r="B16" s="100"/>
      <c r="C16" s="117"/>
      <c r="D16" s="57">
        <v>2016</v>
      </c>
      <c r="E16" s="58">
        <v>3731.02</v>
      </c>
      <c r="F16" s="59">
        <v>8.6</v>
      </c>
      <c r="G16" s="59">
        <v>26152.25</v>
      </c>
      <c r="H16" s="69">
        <v>102345.28</v>
      </c>
      <c r="I16" s="59">
        <f t="shared" si="3"/>
        <v>32086.771999999997</v>
      </c>
      <c r="J16" s="70">
        <v>127187.44</v>
      </c>
      <c r="K16" s="59">
        <f t="shared" si="4"/>
        <v>159274.212</v>
      </c>
      <c r="L16" s="59">
        <f t="shared" si="5"/>
        <v>5934.5219999999972</v>
      </c>
      <c r="M16" s="59">
        <f t="shared" si="6"/>
        <v>24842.160000000003</v>
      </c>
      <c r="N16" s="58"/>
      <c r="O16" s="58"/>
      <c r="P16" s="58"/>
      <c r="Q16" s="58"/>
      <c r="R16" s="71"/>
      <c r="S16" s="72"/>
      <c r="T16" s="68"/>
    </row>
    <row r="17" spans="1:20" s="56" customFormat="1" ht="12.95" customHeight="1" x14ac:dyDescent="0.2">
      <c r="A17" s="103"/>
      <c r="B17" s="100"/>
      <c r="C17" s="117"/>
      <c r="D17" s="57">
        <v>2017</v>
      </c>
      <c r="E17" s="58">
        <v>6632.83</v>
      </c>
      <c r="F17" s="59">
        <v>8.6</v>
      </c>
      <c r="G17" s="59">
        <v>39885.94</v>
      </c>
      <c r="H17" s="59">
        <v>163462.64000000001</v>
      </c>
      <c r="I17" s="59">
        <f t="shared" si="3"/>
        <v>57042.337999999996</v>
      </c>
      <c r="J17" s="70">
        <v>243259.84</v>
      </c>
      <c r="K17" s="59">
        <f t="shared" si="4"/>
        <v>300302.17800000001</v>
      </c>
      <c r="L17" s="59">
        <f t="shared" si="5"/>
        <v>17156.397999999994</v>
      </c>
      <c r="M17" s="59">
        <f t="shared" si="6"/>
        <v>79797.199999999983</v>
      </c>
      <c r="N17" s="58"/>
      <c r="O17" s="58"/>
      <c r="P17" s="58"/>
      <c r="Q17" s="58"/>
      <c r="R17" s="71"/>
      <c r="S17" s="72"/>
      <c r="T17" s="68"/>
    </row>
    <row r="18" spans="1:20" s="56" customFormat="1" ht="12.95" customHeight="1" x14ac:dyDescent="0.2">
      <c r="A18" s="103"/>
      <c r="B18" s="100"/>
      <c r="C18" s="117"/>
      <c r="D18" s="57">
        <v>2018</v>
      </c>
      <c r="E18" s="58">
        <v>9479.4599999999991</v>
      </c>
      <c r="F18" s="59">
        <v>8.6</v>
      </c>
      <c r="G18" s="59">
        <v>39885.94</v>
      </c>
      <c r="H18" s="59">
        <v>186763.84</v>
      </c>
      <c r="I18" s="59">
        <f t="shared" si="3"/>
        <v>81523.355999999985</v>
      </c>
      <c r="J18" s="70">
        <v>371358.24</v>
      </c>
      <c r="K18" s="59">
        <f t="shared" si="4"/>
        <v>452881.59599999996</v>
      </c>
      <c r="L18" s="59">
        <f t="shared" si="5"/>
        <v>41637.415999999983</v>
      </c>
      <c r="M18" s="59">
        <f t="shared" si="6"/>
        <v>184594.4</v>
      </c>
      <c r="N18" s="58"/>
      <c r="O18" s="58"/>
      <c r="P18" s="58"/>
      <c r="Q18" s="58"/>
      <c r="R18" s="71"/>
      <c r="S18" s="72"/>
      <c r="T18" s="68"/>
    </row>
    <row r="19" spans="1:20" s="56" customFormat="1" ht="12.95" customHeight="1" x14ac:dyDescent="0.2">
      <c r="A19" s="103"/>
      <c r="B19" s="100"/>
      <c r="C19" s="117"/>
      <c r="D19" s="57">
        <v>2019</v>
      </c>
      <c r="E19" s="58">
        <v>11002.85</v>
      </c>
      <c r="F19" s="59">
        <v>8.6</v>
      </c>
      <c r="G19" s="59">
        <v>39885.94</v>
      </c>
      <c r="H19" s="59">
        <v>186763.84</v>
      </c>
      <c r="I19" s="59">
        <f t="shared" si="3"/>
        <v>94624.51</v>
      </c>
      <c r="J19" s="70">
        <v>458191.42</v>
      </c>
      <c r="K19" s="59">
        <f t="shared" si="4"/>
        <v>552815.92999999993</v>
      </c>
      <c r="L19" s="59">
        <f t="shared" si="5"/>
        <v>54738.569999999992</v>
      </c>
      <c r="M19" s="59">
        <f t="shared" si="6"/>
        <v>271427.57999999996</v>
      </c>
      <c r="N19" s="58"/>
      <c r="O19" s="58"/>
      <c r="P19" s="58"/>
      <c r="Q19" s="58"/>
      <c r="R19" s="71"/>
      <c r="S19" s="72"/>
      <c r="T19" s="68"/>
    </row>
    <row r="20" spans="1:20" s="56" customFormat="1" ht="12.95" customHeight="1" x14ac:dyDescent="0.2">
      <c r="A20" s="103"/>
      <c r="B20" s="100"/>
      <c r="C20" s="117"/>
      <c r="D20" s="57">
        <v>2020</v>
      </c>
      <c r="E20" s="58">
        <v>14791.39</v>
      </c>
      <c r="F20" s="59">
        <v>8.6</v>
      </c>
      <c r="G20" s="59">
        <v>64529.81</v>
      </c>
      <c r="H20" s="59">
        <v>282389.26</v>
      </c>
      <c r="I20" s="59">
        <v>98836.36</v>
      </c>
      <c r="J20" s="70">
        <v>498350.92</v>
      </c>
      <c r="K20" s="59">
        <v>864869.61</v>
      </c>
      <c r="L20" s="59">
        <v>62676.14</v>
      </c>
      <c r="M20" s="59">
        <f t="shared" si="6"/>
        <v>215961.65999999997</v>
      </c>
      <c r="N20" s="58"/>
      <c r="O20" s="58"/>
      <c r="P20" s="58"/>
      <c r="Q20" s="60">
        <v>218979.16</v>
      </c>
      <c r="R20" s="71"/>
      <c r="S20" s="72"/>
      <c r="T20" s="68"/>
    </row>
    <row r="21" spans="1:20" s="56" customFormat="1" ht="12.95" customHeight="1" x14ac:dyDescent="0.2">
      <c r="A21" s="103"/>
      <c r="B21" s="100"/>
      <c r="C21" s="117"/>
      <c r="D21" s="57">
        <v>2021</v>
      </c>
      <c r="E21" s="58">
        <v>18809.060000000001</v>
      </c>
      <c r="F21" s="59">
        <v>8.6</v>
      </c>
      <c r="G21" s="59">
        <v>86018.14</v>
      </c>
      <c r="H21" s="59">
        <v>400924.19</v>
      </c>
      <c r="I21" s="59">
        <v>133388.32</v>
      </c>
      <c r="J21" s="70">
        <v>827799.86</v>
      </c>
      <c r="K21" s="59">
        <f>I21+J21</f>
        <v>961188.17999999993</v>
      </c>
      <c r="L21" s="59">
        <f>I21-G21</f>
        <v>47370.180000000008</v>
      </c>
      <c r="M21" s="59">
        <f t="shared" si="6"/>
        <v>426875.67</v>
      </c>
      <c r="N21" s="58"/>
      <c r="O21" s="58"/>
      <c r="P21" s="58"/>
      <c r="Q21" s="60">
        <v>218979.16</v>
      </c>
      <c r="R21" s="71"/>
      <c r="S21" s="72"/>
      <c r="T21" s="68"/>
    </row>
    <row r="22" spans="1:20" s="10" customFormat="1" ht="12.95" customHeight="1" x14ac:dyDescent="0.2">
      <c r="A22" s="103"/>
      <c r="B22" s="100"/>
      <c r="C22" s="117"/>
      <c r="D22" s="43" t="s">
        <v>34</v>
      </c>
      <c r="E22" s="17">
        <v>19588.59</v>
      </c>
      <c r="F22" s="18">
        <v>8.6</v>
      </c>
      <c r="G22" s="18">
        <v>89380.9</v>
      </c>
      <c r="H22" s="18">
        <v>423271.89</v>
      </c>
      <c r="I22" s="18">
        <v>140092.28</v>
      </c>
      <c r="J22" s="27">
        <v>901855.21</v>
      </c>
      <c r="K22" s="18">
        <f>I22+J22</f>
        <v>1041947.49</v>
      </c>
      <c r="L22" s="18">
        <f>I22-G22</f>
        <v>50711.380000000005</v>
      </c>
      <c r="M22" s="18">
        <f t="shared" si="6"/>
        <v>478583.31999999995</v>
      </c>
      <c r="N22" s="17"/>
      <c r="O22" s="17"/>
      <c r="P22" s="17"/>
      <c r="Q22" s="31">
        <v>218979.16</v>
      </c>
      <c r="R22" s="28"/>
      <c r="S22" s="29"/>
      <c r="T22" s="15"/>
    </row>
    <row r="23" spans="1:20" s="10" customFormat="1" ht="12.95" customHeight="1" x14ac:dyDescent="0.2">
      <c r="A23" s="103"/>
      <c r="B23" s="100"/>
      <c r="C23" s="117"/>
      <c r="D23" s="43" t="s">
        <v>35</v>
      </c>
      <c r="E23" s="17"/>
      <c r="F23" s="18">
        <v>8.6</v>
      </c>
      <c r="G23" s="18"/>
      <c r="H23" s="30"/>
      <c r="I23" s="18"/>
      <c r="J23" s="27"/>
      <c r="K23" s="18">
        <f>I23+J23</f>
        <v>0</v>
      </c>
      <c r="L23" s="18">
        <f>I23-G23</f>
        <v>0</v>
      </c>
      <c r="M23" s="18">
        <f t="shared" si="6"/>
        <v>0</v>
      </c>
      <c r="N23" s="17"/>
      <c r="O23" s="17"/>
      <c r="P23" s="17"/>
      <c r="Q23" s="31"/>
      <c r="R23" s="28"/>
      <c r="S23" s="29"/>
      <c r="T23" s="15"/>
    </row>
    <row r="24" spans="1:20" s="10" customFormat="1" ht="12.95" customHeight="1" x14ac:dyDescent="0.2">
      <c r="A24" s="103"/>
      <c r="B24" s="100"/>
      <c r="C24" s="117"/>
      <c r="D24" s="43" t="s">
        <v>36</v>
      </c>
      <c r="E24" s="17"/>
      <c r="F24" s="18">
        <v>8.6</v>
      </c>
      <c r="G24" s="18"/>
      <c r="H24" s="26"/>
      <c r="I24" s="18"/>
      <c r="J24" s="27"/>
      <c r="K24" s="18">
        <f>I24+J24</f>
        <v>0</v>
      </c>
      <c r="L24" s="18">
        <f>I24-G24</f>
        <v>0</v>
      </c>
      <c r="M24" s="18">
        <f t="shared" si="6"/>
        <v>0</v>
      </c>
      <c r="N24" s="17"/>
      <c r="O24" s="17"/>
      <c r="P24" s="17"/>
      <c r="Q24" s="31"/>
      <c r="R24" s="28"/>
      <c r="S24" s="29"/>
      <c r="T24" s="15"/>
    </row>
    <row r="25" spans="1:20" s="10" customFormat="1" ht="13.5" customHeight="1" thickBot="1" x14ac:dyDescent="0.25">
      <c r="A25" s="111"/>
      <c r="B25" s="101"/>
      <c r="C25" s="118"/>
      <c r="D25" s="44" t="s">
        <v>37</v>
      </c>
      <c r="E25" s="11"/>
      <c r="F25" s="12">
        <v>8.6</v>
      </c>
      <c r="G25" s="12"/>
      <c r="H25" s="32"/>
      <c r="I25" s="12"/>
      <c r="J25" s="33"/>
      <c r="K25" s="12">
        <f>I25+J25</f>
        <v>0</v>
      </c>
      <c r="L25" s="12">
        <f>I25-G25</f>
        <v>0</v>
      </c>
      <c r="M25" s="12">
        <f t="shared" si="6"/>
        <v>0</v>
      </c>
      <c r="N25" s="11"/>
      <c r="O25" s="11"/>
      <c r="P25" s="11"/>
      <c r="Q25" s="34"/>
      <c r="R25" s="35"/>
      <c r="S25" s="36"/>
      <c r="T25" s="15"/>
    </row>
    <row r="26" spans="1:20" s="56" customFormat="1" ht="12.95" customHeight="1" x14ac:dyDescent="0.2">
      <c r="A26" s="102">
        <v>3</v>
      </c>
      <c r="B26" s="99" t="s">
        <v>22</v>
      </c>
      <c r="C26" s="116" t="s">
        <v>23</v>
      </c>
      <c r="D26" s="50">
        <v>2015</v>
      </c>
      <c r="E26" s="51">
        <v>3316.74</v>
      </c>
      <c r="F26" s="52">
        <v>8.6</v>
      </c>
      <c r="G26" s="52">
        <v>0</v>
      </c>
      <c r="H26" s="52">
        <v>0</v>
      </c>
      <c r="I26" s="52">
        <f>E26*F26</f>
        <v>28523.963999999996</v>
      </c>
      <c r="J26" s="52">
        <v>92868.72</v>
      </c>
      <c r="K26" s="52">
        <f t="shared" si="4"/>
        <v>121392.68399999999</v>
      </c>
      <c r="L26" s="52">
        <f t="shared" si="5"/>
        <v>28523.963999999996</v>
      </c>
      <c r="M26" s="52">
        <f t="shared" si="6"/>
        <v>92868.72</v>
      </c>
      <c r="N26" s="73"/>
      <c r="O26" s="73"/>
      <c r="P26" s="73"/>
      <c r="Q26" s="73"/>
      <c r="R26" s="66"/>
      <c r="S26" s="67"/>
      <c r="T26" s="68"/>
    </row>
    <row r="27" spans="1:20" s="56" customFormat="1" ht="12.95" customHeight="1" x14ac:dyDescent="0.2">
      <c r="A27" s="103"/>
      <c r="B27" s="100"/>
      <c r="C27" s="117"/>
      <c r="D27" s="57">
        <v>2016</v>
      </c>
      <c r="E27" s="58">
        <v>34982.76</v>
      </c>
      <c r="F27" s="59">
        <v>8.6</v>
      </c>
      <c r="G27" s="59">
        <v>235940.49</v>
      </c>
      <c r="H27" s="59">
        <v>961123.91999999993</v>
      </c>
      <c r="I27" s="74">
        <f t="shared" ref="I27:I30" si="7">E27*F27</f>
        <v>300851.73600000003</v>
      </c>
      <c r="J27" s="59">
        <v>1232845.44</v>
      </c>
      <c r="K27" s="59">
        <f t="shared" si="4"/>
        <v>1533697.176</v>
      </c>
      <c r="L27" s="59">
        <f t="shared" si="5"/>
        <v>64911.246000000043</v>
      </c>
      <c r="M27" s="59">
        <f t="shared" si="6"/>
        <v>271721.52</v>
      </c>
      <c r="N27" s="75"/>
      <c r="O27" s="75"/>
      <c r="P27" s="60"/>
      <c r="Q27" s="60">
        <v>1901425.2</v>
      </c>
      <c r="R27" s="71"/>
      <c r="S27" s="72"/>
      <c r="T27" s="68"/>
    </row>
    <row r="28" spans="1:20" s="56" customFormat="1" ht="12.95" customHeight="1" x14ac:dyDescent="0.2">
      <c r="A28" s="103"/>
      <c r="B28" s="100"/>
      <c r="C28" s="117"/>
      <c r="D28" s="57">
        <v>2017</v>
      </c>
      <c r="E28" s="58">
        <v>68561.37</v>
      </c>
      <c r="F28" s="59">
        <v>8.6</v>
      </c>
      <c r="G28" s="59">
        <v>532178.35</v>
      </c>
      <c r="H28" s="59">
        <v>2301182.2400000002</v>
      </c>
      <c r="I28" s="74">
        <f t="shared" si="7"/>
        <v>589627.78199999989</v>
      </c>
      <c r="J28" s="59">
        <v>2575989.84</v>
      </c>
      <c r="K28" s="74">
        <f t="shared" si="4"/>
        <v>3165617.6219999995</v>
      </c>
      <c r="L28" s="74">
        <f t="shared" si="5"/>
        <v>57449.431999999913</v>
      </c>
      <c r="M28" s="74">
        <f t="shared" si="6"/>
        <v>274807.59999999963</v>
      </c>
      <c r="N28" s="75"/>
      <c r="O28" s="75"/>
      <c r="P28" s="60"/>
      <c r="Q28" s="60">
        <v>2708615.2</v>
      </c>
      <c r="R28" s="71"/>
      <c r="S28" s="72"/>
      <c r="T28" s="68"/>
    </row>
    <row r="29" spans="1:20" s="56" customFormat="1" ht="12.95" customHeight="1" x14ac:dyDescent="0.2">
      <c r="A29" s="103"/>
      <c r="B29" s="100"/>
      <c r="C29" s="117"/>
      <c r="D29" s="57">
        <v>2018</v>
      </c>
      <c r="E29" s="76">
        <v>103123.57</v>
      </c>
      <c r="F29" s="59">
        <v>8.6</v>
      </c>
      <c r="G29" s="77">
        <v>855595.16</v>
      </c>
      <c r="H29" s="77">
        <v>3960050.84</v>
      </c>
      <c r="I29" s="74">
        <f t="shared" si="7"/>
        <v>886862.70200000005</v>
      </c>
      <c r="J29" s="77">
        <v>4131288.84</v>
      </c>
      <c r="K29" s="74">
        <f t="shared" si="4"/>
        <v>5018151.5419999994</v>
      </c>
      <c r="L29" s="59">
        <f t="shared" si="5"/>
        <v>31267.542000000016</v>
      </c>
      <c r="M29" s="59">
        <f t="shared" si="6"/>
        <v>171238</v>
      </c>
      <c r="N29" s="75"/>
      <c r="O29" s="75"/>
      <c r="P29" s="60"/>
      <c r="Q29" s="60">
        <v>3095424.33</v>
      </c>
      <c r="R29" s="71"/>
      <c r="S29" s="72"/>
      <c r="T29" s="68"/>
    </row>
    <row r="30" spans="1:20" s="56" customFormat="1" ht="12.95" customHeight="1" x14ac:dyDescent="0.2">
      <c r="A30" s="103"/>
      <c r="B30" s="100"/>
      <c r="C30" s="117"/>
      <c r="D30" s="57">
        <v>2019</v>
      </c>
      <c r="E30" s="76">
        <v>126421.59</v>
      </c>
      <c r="F30" s="59">
        <v>8.6</v>
      </c>
      <c r="G30" s="77">
        <v>955465.49</v>
      </c>
      <c r="H30" s="77">
        <v>4482628.1900000004</v>
      </c>
      <c r="I30" s="74">
        <f t="shared" si="7"/>
        <v>1087225.6739999999</v>
      </c>
      <c r="J30" s="77">
        <v>5459275.9800000004</v>
      </c>
      <c r="K30" s="74">
        <f t="shared" si="4"/>
        <v>6546501.6540000001</v>
      </c>
      <c r="L30" s="74">
        <f t="shared" si="5"/>
        <v>131760.18399999989</v>
      </c>
      <c r="M30" s="59">
        <f t="shared" si="6"/>
        <v>976647.79</v>
      </c>
      <c r="N30" s="75"/>
      <c r="O30" s="58"/>
      <c r="P30" s="60"/>
      <c r="Q30" s="60">
        <v>4152016.61</v>
      </c>
      <c r="R30" s="71"/>
      <c r="S30" s="72"/>
      <c r="T30" s="68"/>
    </row>
    <row r="31" spans="1:20" s="56" customFormat="1" ht="12.95" customHeight="1" x14ac:dyDescent="0.2">
      <c r="A31" s="103"/>
      <c r="B31" s="100"/>
      <c r="C31" s="117"/>
      <c r="D31" s="57">
        <v>2020</v>
      </c>
      <c r="E31" s="76">
        <v>140210.85</v>
      </c>
      <c r="F31" s="59">
        <v>8.6</v>
      </c>
      <c r="G31" s="77">
        <v>984534.34</v>
      </c>
      <c r="H31" s="77">
        <v>4710395.8099999996</v>
      </c>
      <c r="I31" s="74">
        <v>1095105.33</v>
      </c>
      <c r="J31" s="77">
        <v>5546318.7800000003</v>
      </c>
      <c r="K31" s="74">
        <f t="shared" si="4"/>
        <v>6641424.1100000003</v>
      </c>
      <c r="L31" s="74">
        <f t="shared" si="5"/>
        <v>110570.99000000011</v>
      </c>
      <c r="M31" s="59">
        <f t="shared" si="6"/>
        <v>835922.97000000067</v>
      </c>
      <c r="N31" s="75"/>
      <c r="O31" s="58"/>
      <c r="P31" s="60"/>
      <c r="Q31" s="60">
        <v>6580767.1799999997</v>
      </c>
      <c r="R31" s="71"/>
      <c r="S31" s="72"/>
      <c r="T31" s="68"/>
    </row>
    <row r="32" spans="1:20" s="56" customFormat="1" ht="12.95" customHeight="1" x14ac:dyDescent="0.2">
      <c r="A32" s="103"/>
      <c r="B32" s="100"/>
      <c r="C32" s="117"/>
      <c r="D32" s="57">
        <v>2021</v>
      </c>
      <c r="E32" s="76">
        <v>159625.87</v>
      </c>
      <c r="F32" s="59">
        <v>8.6</v>
      </c>
      <c r="G32" s="77">
        <v>1285850.81</v>
      </c>
      <c r="H32" s="77">
        <v>6513737.9299999997</v>
      </c>
      <c r="I32" s="74">
        <v>1262074.51</v>
      </c>
      <c r="J32" s="77">
        <v>6342334.5999999996</v>
      </c>
      <c r="K32" s="74">
        <f t="shared" si="4"/>
        <v>7604409.1099999994</v>
      </c>
      <c r="L32" s="74">
        <f t="shared" si="5"/>
        <v>-23776.300000000047</v>
      </c>
      <c r="M32" s="59">
        <f t="shared" si="6"/>
        <v>-171403.33000000007</v>
      </c>
      <c r="N32" s="75"/>
      <c r="O32" s="58"/>
      <c r="P32" s="60">
        <v>25156.37</v>
      </c>
      <c r="Q32" s="60">
        <v>6699283.2800000003</v>
      </c>
      <c r="R32" s="71"/>
      <c r="S32" s="72"/>
      <c r="T32" s="68"/>
    </row>
    <row r="33" spans="1:21" s="10" customFormat="1" ht="12.95" customHeight="1" x14ac:dyDescent="0.2">
      <c r="A33" s="103"/>
      <c r="B33" s="100"/>
      <c r="C33" s="117"/>
      <c r="D33" s="43" t="s">
        <v>34</v>
      </c>
      <c r="E33" s="17">
        <v>161220.87</v>
      </c>
      <c r="F33" s="18">
        <v>8.6</v>
      </c>
      <c r="G33" s="23">
        <v>1300051.3</v>
      </c>
      <c r="H33" s="23">
        <v>6588041.2999999998</v>
      </c>
      <c r="I33" s="1">
        <v>1275791.51</v>
      </c>
      <c r="J33" s="18">
        <v>6418097.0999999996</v>
      </c>
      <c r="K33" s="18">
        <f t="shared" si="4"/>
        <v>7693888.6099999994</v>
      </c>
      <c r="L33" s="18">
        <f t="shared" si="5"/>
        <v>-24259.790000000037</v>
      </c>
      <c r="M33" s="18">
        <f t="shared" si="6"/>
        <v>-169944.20000000019</v>
      </c>
      <c r="N33" s="21"/>
      <c r="O33" s="21"/>
      <c r="P33" s="31">
        <v>25156.37</v>
      </c>
      <c r="Q33" s="31">
        <v>7331113.4400000004</v>
      </c>
      <c r="R33" s="28"/>
      <c r="S33" s="29"/>
      <c r="T33" s="15"/>
    </row>
    <row r="34" spans="1:21" s="10" customFormat="1" ht="12.95" customHeight="1" x14ac:dyDescent="0.2">
      <c r="A34" s="103"/>
      <c r="B34" s="100"/>
      <c r="C34" s="117"/>
      <c r="D34" s="43" t="s">
        <v>35</v>
      </c>
      <c r="E34" s="17"/>
      <c r="F34" s="18">
        <v>8.6</v>
      </c>
      <c r="G34" s="18"/>
      <c r="H34" s="18"/>
      <c r="I34" s="1"/>
      <c r="J34" s="18"/>
      <c r="K34" s="18">
        <f t="shared" si="4"/>
        <v>0</v>
      </c>
      <c r="L34" s="18">
        <f t="shared" si="5"/>
        <v>0</v>
      </c>
      <c r="M34" s="18">
        <f t="shared" si="6"/>
        <v>0</v>
      </c>
      <c r="N34" s="21"/>
      <c r="O34" s="21"/>
      <c r="P34" s="31"/>
      <c r="Q34" s="31"/>
      <c r="R34" s="28"/>
      <c r="S34" s="29"/>
      <c r="T34" s="15"/>
    </row>
    <row r="35" spans="1:21" s="10" customFormat="1" ht="12.95" customHeight="1" x14ac:dyDescent="0.2">
      <c r="A35" s="103"/>
      <c r="B35" s="100"/>
      <c r="C35" s="117"/>
      <c r="D35" s="43" t="s">
        <v>36</v>
      </c>
      <c r="E35" s="17"/>
      <c r="F35" s="18">
        <v>8.6</v>
      </c>
      <c r="G35" s="18"/>
      <c r="H35" s="18"/>
      <c r="I35" s="1"/>
      <c r="J35" s="18"/>
      <c r="K35" s="18">
        <f t="shared" si="4"/>
        <v>0</v>
      </c>
      <c r="L35" s="18">
        <f t="shared" si="5"/>
        <v>0</v>
      </c>
      <c r="M35" s="18">
        <f t="shared" si="6"/>
        <v>0</v>
      </c>
      <c r="N35" s="21"/>
      <c r="O35" s="21"/>
      <c r="P35" s="31"/>
      <c r="Q35" s="31"/>
      <c r="R35" s="28"/>
      <c r="S35" s="29"/>
      <c r="T35" s="15"/>
    </row>
    <row r="36" spans="1:21" s="10" customFormat="1" ht="12.95" customHeight="1" thickBot="1" x14ac:dyDescent="0.25">
      <c r="A36" s="103"/>
      <c r="B36" s="100"/>
      <c r="C36" s="117"/>
      <c r="D36" s="46" t="s">
        <v>37</v>
      </c>
      <c r="E36" s="22"/>
      <c r="F36" s="23">
        <v>8.6</v>
      </c>
      <c r="G36" s="23"/>
      <c r="H36" s="23"/>
      <c r="I36" s="37"/>
      <c r="J36" s="23"/>
      <c r="K36" s="23">
        <f t="shared" si="4"/>
        <v>0</v>
      </c>
      <c r="L36" s="23">
        <f t="shared" si="5"/>
        <v>0</v>
      </c>
      <c r="M36" s="23">
        <f t="shared" si="6"/>
        <v>0</v>
      </c>
      <c r="N36" s="38"/>
      <c r="O36" s="38"/>
      <c r="R36" s="39"/>
      <c r="S36" s="40"/>
      <c r="T36" s="15"/>
    </row>
    <row r="37" spans="1:21" s="56" customFormat="1" ht="12.95" customHeight="1" x14ac:dyDescent="0.2">
      <c r="A37" s="104">
        <v>4</v>
      </c>
      <c r="B37" s="106" t="s">
        <v>22</v>
      </c>
      <c r="C37" s="119" t="s">
        <v>24</v>
      </c>
      <c r="D37" s="50">
        <v>2015</v>
      </c>
      <c r="E37" s="73">
        <v>2563.7399999999998</v>
      </c>
      <c r="F37" s="52">
        <v>8.6</v>
      </c>
      <c r="G37" s="52">
        <v>5366.74</v>
      </c>
      <c r="H37" s="52">
        <v>17473.12</v>
      </c>
      <c r="I37" s="52">
        <f>E37*F37</f>
        <v>22048.163999999997</v>
      </c>
      <c r="J37" s="52">
        <v>71784.72</v>
      </c>
      <c r="K37" s="52">
        <f>I37+J37+S37</f>
        <v>99061.883999999991</v>
      </c>
      <c r="L37" s="52">
        <f t="shared" si="5"/>
        <v>16681.423999999999</v>
      </c>
      <c r="M37" s="52">
        <f>J37+S37-H37</f>
        <v>59540.600000000006</v>
      </c>
      <c r="N37" s="73"/>
      <c r="O37" s="73"/>
      <c r="P37" s="73"/>
      <c r="Q37" s="73"/>
      <c r="R37" s="54">
        <v>1245</v>
      </c>
      <c r="S37" s="67">
        <v>5229</v>
      </c>
      <c r="U37" s="78"/>
    </row>
    <row r="38" spans="1:21" s="56" customFormat="1" ht="12.95" customHeight="1" x14ac:dyDescent="0.2">
      <c r="A38" s="94"/>
      <c r="B38" s="97"/>
      <c r="C38" s="120"/>
      <c r="D38" s="57">
        <v>2016</v>
      </c>
      <c r="E38" s="75">
        <v>15162.96</v>
      </c>
      <c r="F38" s="59">
        <v>8.6</v>
      </c>
      <c r="G38" s="59">
        <v>107523.57</v>
      </c>
      <c r="H38" s="59">
        <v>429588.72</v>
      </c>
      <c r="I38" s="59">
        <f>E38*F38</f>
        <v>130401.45599999999</v>
      </c>
      <c r="J38" s="59">
        <v>525356.64</v>
      </c>
      <c r="K38" s="59">
        <f t="shared" ref="K38:K44" si="8">I38+J38+S38</f>
        <v>684196.29599999997</v>
      </c>
      <c r="L38" s="59">
        <f t="shared" si="5"/>
        <v>22877.885999999984</v>
      </c>
      <c r="M38" s="59">
        <f t="shared" ref="M38:M44" si="9">J38+S38-H38</f>
        <v>124206.12</v>
      </c>
      <c r="N38" s="75"/>
      <c r="O38" s="75"/>
      <c r="P38" s="75"/>
      <c r="Q38" s="75"/>
      <c r="R38" s="61">
        <v>5543</v>
      </c>
      <c r="S38" s="72">
        <v>28438.2</v>
      </c>
      <c r="U38" s="78"/>
    </row>
    <row r="39" spans="1:21" s="56" customFormat="1" ht="12.95" customHeight="1" x14ac:dyDescent="0.2">
      <c r="A39" s="94"/>
      <c r="B39" s="97"/>
      <c r="C39" s="120"/>
      <c r="D39" s="57">
        <v>2017</v>
      </c>
      <c r="E39" s="58">
        <v>26940.6</v>
      </c>
      <c r="F39" s="59">
        <v>8.6</v>
      </c>
      <c r="G39" s="59">
        <v>167433.32999999999</v>
      </c>
      <c r="H39" s="59">
        <v>617405.04</v>
      </c>
      <c r="I39" s="59">
        <f t="shared" ref="I39:I98" si="10">E39*F39</f>
        <v>231689.15999999997</v>
      </c>
      <c r="J39" s="59">
        <v>996462.24</v>
      </c>
      <c r="K39" s="59">
        <f t="shared" si="8"/>
        <v>1228151.3999999999</v>
      </c>
      <c r="L39" s="59">
        <f t="shared" si="5"/>
        <v>64255.829999999987</v>
      </c>
      <c r="M39" s="59">
        <f t="shared" si="9"/>
        <v>379057.19999999995</v>
      </c>
      <c r="N39" s="75"/>
      <c r="O39" s="75"/>
      <c r="P39" s="75"/>
      <c r="Q39" s="75"/>
      <c r="R39" s="61"/>
      <c r="S39" s="72"/>
      <c r="U39" s="78"/>
    </row>
    <row r="40" spans="1:21" s="56" customFormat="1" ht="12.95" customHeight="1" x14ac:dyDescent="0.2">
      <c r="A40" s="94"/>
      <c r="B40" s="97"/>
      <c r="C40" s="120"/>
      <c r="D40" s="57">
        <v>2018</v>
      </c>
      <c r="E40" s="58">
        <v>41112.46</v>
      </c>
      <c r="F40" s="59">
        <v>8.6</v>
      </c>
      <c r="G40" s="59">
        <v>304314.27</v>
      </c>
      <c r="H40" s="59">
        <v>1379202.95</v>
      </c>
      <c r="I40" s="59">
        <f t="shared" si="10"/>
        <v>353567.15599999996</v>
      </c>
      <c r="J40" s="59">
        <v>1634195.94</v>
      </c>
      <c r="K40" s="59">
        <f t="shared" si="8"/>
        <v>2030560.2359999998</v>
      </c>
      <c r="L40" s="59">
        <f t="shared" si="5"/>
        <v>49252.88599999994</v>
      </c>
      <c r="M40" s="59">
        <f t="shared" si="9"/>
        <v>297790.12999999989</v>
      </c>
      <c r="N40" s="75"/>
      <c r="O40" s="75"/>
      <c r="P40" s="75"/>
      <c r="Q40" s="75">
        <v>217800</v>
      </c>
      <c r="R40" s="61">
        <v>7670.25</v>
      </c>
      <c r="S40" s="72">
        <v>42797.14</v>
      </c>
      <c r="U40" s="78"/>
    </row>
    <row r="41" spans="1:21" s="56" customFormat="1" ht="12.95" customHeight="1" x14ac:dyDescent="0.2">
      <c r="A41" s="94"/>
      <c r="B41" s="97"/>
      <c r="C41" s="120"/>
      <c r="D41" s="57">
        <v>2019</v>
      </c>
      <c r="E41" s="58">
        <v>51625.73</v>
      </c>
      <c r="F41" s="59">
        <v>8.6</v>
      </c>
      <c r="G41" s="59">
        <v>403242.66</v>
      </c>
      <c r="H41" s="59">
        <v>1949516.57</v>
      </c>
      <c r="I41" s="59">
        <f t="shared" si="10"/>
        <v>443981.27799999999</v>
      </c>
      <c r="J41" s="59">
        <v>2233452.33</v>
      </c>
      <c r="K41" s="59">
        <f t="shared" si="8"/>
        <v>2728560.588</v>
      </c>
      <c r="L41" s="59">
        <f t="shared" si="5"/>
        <v>40738.618000000017</v>
      </c>
      <c r="M41" s="59">
        <f t="shared" si="9"/>
        <v>335062.74</v>
      </c>
      <c r="N41" s="75"/>
      <c r="O41" s="75"/>
      <c r="P41" s="75"/>
      <c r="Q41" s="75">
        <v>420444</v>
      </c>
      <c r="R41" s="61">
        <v>8644.5</v>
      </c>
      <c r="S41" s="72">
        <v>51126.98</v>
      </c>
      <c r="U41" s="78"/>
    </row>
    <row r="42" spans="1:21" s="56" customFormat="1" ht="12.95" customHeight="1" x14ac:dyDescent="0.2">
      <c r="A42" s="94"/>
      <c r="B42" s="97"/>
      <c r="C42" s="120"/>
      <c r="D42" s="57">
        <v>2020</v>
      </c>
      <c r="E42" s="58">
        <v>61851.11</v>
      </c>
      <c r="F42" s="59">
        <v>8.6</v>
      </c>
      <c r="G42" s="59">
        <v>455313.98</v>
      </c>
      <c r="H42" s="59">
        <v>2165083.21</v>
      </c>
      <c r="I42" s="59">
        <v>453044.47999999998</v>
      </c>
      <c r="J42" s="59">
        <v>2333569.0299999998</v>
      </c>
      <c r="K42" s="59">
        <f t="shared" si="8"/>
        <v>2837740.4899999998</v>
      </c>
      <c r="L42" s="59">
        <f t="shared" si="5"/>
        <v>-2269.5</v>
      </c>
      <c r="M42" s="59">
        <f t="shared" si="9"/>
        <v>219612.79999999981</v>
      </c>
      <c r="N42" s="75"/>
      <c r="O42" s="75"/>
      <c r="P42" s="75"/>
      <c r="Q42" s="75">
        <v>1923182.4</v>
      </c>
      <c r="R42" s="61">
        <v>8644.5</v>
      </c>
      <c r="S42" s="72">
        <v>51126.98</v>
      </c>
      <c r="U42" s="78"/>
    </row>
    <row r="43" spans="1:21" s="56" customFormat="1" ht="12.95" customHeight="1" x14ac:dyDescent="0.2">
      <c r="A43" s="94"/>
      <c r="B43" s="97"/>
      <c r="C43" s="120"/>
      <c r="D43" s="57">
        <v>2021</v>
      </c>
      <c r="E43" s="58">
        <v>73697.149999999994</v>
      </c>
      <c r="F43" s="59">
        <v>8.6</v>
      </c>
      <c r="G43" s="59">
        <v>481690.7</v>
      </c>
      <c r="H43" s="59">
        <v>2406635.19</v>
      </c>
      <c r="I43" s="59">
        <v>554920.42000000004</v>
      </c>
      <c r="J43" s="59">
        <v>3304944.31</v>
      </c>
      <c r="K43" s="59">
        <f>I43+J43+S43</f>
        <v>3910991.71</v>
      </c>
      <c r="L43" s="59">
        <f t="shared" si="5"/>
        <v>73229.72000000003</v>
      </c>
      <c r="M43" s="59">
        <f>J43-H43+S43</f>
        <v>949436.10000000009</v>
      </c>
      <c r="N43" s="75"/>
      <c r="O43" s="75"/>
      <c r="P43" s="60">
        <v>1901</v>
      </c>
      <c r="Q43" s="75">
        <v>2009582.4</v>
      </c>
      <c r="R43" s="61">
        <v>8644.5</v>
      </c>
      <c r="S43" s="72">
        <v>51126.98</v>
      </c>
      <c r="U43" s="78"/>
    </row>
    <row r="44" spans="1:21" s="10" customFormat="1" ht="12.95" customHeight="1" x14ac:dyDescent="0.2">
      <c r="A44" s="94"/>
      <c r="B44" s="97"/>
      <c r="C44" s="120"/>
      <c r="D44" s="45" t="s">
        <v>34</v>
      </c>
      <c r="E44" s="21">
        <v>75757.45</v>
      </c>
      <c r="F44" s="18">
        <v>8.6</v>
      </c>
      <c r="G44" s="18">
        <v>481690.7</v>
      </c>
      <c r="H44" s="18">
        <v>2406635.19</v>
      </c>
      <c r="I44" s="18">
        <v>572639</v>
      </c>
      <c r="J44" s="18">
        <v>3500672.81</v>
      </c>
      <c r="K44" s="18">
        <f t="shared" si="8"/>
        <v>4124438.79</v>
      </c>
      <c r="L44" s="18">
        <f t="shared" si="5"/>
        <v>90948.299999999988</v>
      </c>
      <c r="M44" s="18">
        <f t="shared" si="9"/>
        <v>1145164.6000000001</v>
      </c>
      <c r="N44" s="21"/>
      <c r="O44" s="21"/>
      <c r="P44" s="31">
        <v>1901</v>
      </c>
      <c r="Q44" s="21">
        <v>2009582.4</v>
      </c>
      <c r="R44" s="19">
        <v>8644.5</v>
      </c>
      <c r="S44" s="29">
        <v>51126.98</v>
      </c>
      <c r="U44" s="42"/>
    </row>
    <row r="45" spans="1:21" s="10" customFormat="1" ht="12.95" customHeight="1" x14ac:dyDescent="0.2">
      <c r="A45" s="94"/>
      <c r="B45" s="97"/>
      <c r="C45" s="120"/>
      <c r="D45" s="45" t="s">
        <v>35</v>
      </c>
      <c r="E45" s="21"/>
      <c r="F45" s="18">
        <v>8.6</v>
      </c>
      <c r="G45" s="18"/>
      <c r="H45" s="18"/>
      <c r="I45" s="18"/>
      <c r="J45" s="18"/>
      <c r="K45" s="18"/>
      <c r="L45" s="18"/>
      <c r="M45" s="18"/>
      <c r="N45" s="21"/>
      <c r="O45" s="21"/>
      <c r="P45" s="31"/>
      <c r="Q45" s="21"/>
      <c r="R45" s="19"/>
      <c r="S45" s="29"/>
    </row>
    <row r="46" spans="1:21" s="10" customFormat="1" ht="12.95" customHeight="1" x14ac:dyDescent="0.2">
      <c r="A46" s="94"/>
      <c r="B46" s="97"/>
      <c r="C46" s="120"/>
      <c r="D46" s="45" t="s">
        <v>36</v>
      </c>
      <c r="E46" s="21"/>
      <c r="F46" s="18">
        <v>8.6</v>
      </c>
      <c r="G46" s="18"/>
      <c r="H46" s="18"/>
      <c r="I46" s="18"/>
      <c r="J46" s="18"/>
      <c r="K46" s="18"/>
      <c r="L46" s="18"/>
      <c r="M46" s="18"/>
      <c r="N46" s="21"/>
      <c r="O46" s="21"/>
      <c r="P46" s="31"/>
      <c r="Q46" s="21"/>
      <c r="R46" s="19"/>
      <c r="S46" s="29"/>
    </row>
    <row r="47" spans="1:21" s="10" customFormat="1" ht="12.95" customHeight="1" thickBot="1" x14ac:dyDescent="0.25">
      <c r="A47" s="105"/>
      <c r="B47" s="107"/>
      <c r="C47" s="121"/>
      <c r="D47" s="47" t="s">
        <v>37</v>
      </c>
      <c r="E47" s="16"/>
      <c r="F47" s="12">
        <v>8.6</v>
      </c>
      <c r="G47" s="12"/>
      <c r="H47" s="12"/>
      <c r="I47" s="12"/>
      <c r="J47" s="12"/>
      <c r="K47" s="12"/>
      <c r="L47" s="12"/>
      <c r="M47" s="12"/>
      <c r="N47" s="16"/>
      <c r="O47" s="16"/>
      <c r="P47" s="13"/>
      <c r="Q47" s="13"/>
      <c r="R47" s="13"/>
      <c r="S47" s="14"/>
    </row>
    <row r="48" spans="1:21" s="56" customFormat="1" ht="12.95" customHeight="1" x14ac:dyDescent="0.2">
      <c r="A48" s="93">
        <v>5</v>
      </c>
      <c r="B48" s="96" t="s">
        <v>22</v>
      </c>
      <c r="C48" s="122" t="s">
        <v>25</v>
      </c>
      <c r="D48" s="79">
        <v>2015</v>
      </c>
      <c r="E48" s="80">
        <v>1823.6399999999999</v>
      </c>
      <c r="F48" s="74">
        <v>8.6</v>
      </c>
      <c r="G48" s="74">
        <v>10671.220000000001</v>
      </c>
      <c r="H48" s="74">
        <v>34743.520000000004</v>
      </c>
      <c r="I48" s="74">
        <f t="shared" si="10"/>
        <v>15683.303999999998</v>
      </c>
      <c r="J48" s="74">
        <v>51061.919999999998</v>
      </c>
      <c r="K48" s="74">
        <f t="shared" si="4"/>
        <v>66745.224000000002</v>
      </c>
      <c r="L48" s="74">
        <f t="shared" si="5"/>
        <v>5012.0839999999971</v>
      </c>
      <c r="M48" s="74">
        <f t="shared" si="6"/>
        <v>16318.399999999994</v>
      </c>
      <c r="N48" s="81"/>
      <c r="O48" s="81"/>
      <c r="P48" s="81"/>
      <c r="Q48" s="81"/>
      <c r="R48" s="82"/>
      <c r="S48" s="83"/>
    </row>
    <row r="49" spans="1:19" s="56" customFormat="1" ht="12.95" customHeight="1" x14ac:dyDescent="0.2">
      <c r="A49" s="94"/>
      <c r="B49" s="97"/>
      <c r="C49" s="120"/>
      <c r="D49" s="57">
        <v>2016</v>
      </c>
      <c r="E49" s="58">
        <v>6843.83</v>
      </c>
      <c r="F49" s="74">
        <v>8.6</v>
      </c>
      <c r="G49" s="59">
        <v>55915</v>
      </c>
      <c r="H49" s="59">
        <v>219473.7</v>
      </c>
      <c r="I49" s="59">
        <f t="shared" si="10"/>
        <v>58856.937999999995</v>
      </c>
      <c r="J49" s="59">
        <v>231788.76</v>
      </c>
      <c r="K49" s="59">
        <f t="shared" si="4"/>
        <v>290645.69799999997</v>
      </c>
      <c r="L49" s="59">
        <f t="shared" si="5"/>
        <v>2941.9379999999946</v>
      </c>
      <c r="M49" s="59">
        <f t="shared" si="6"/>
        <v>12315.059999999998</v>
      </c>
      <c r="N49" s="75"/>
      <c r="O49" s="75"/>
      <c r="P49" s="75"/>
      <c r="Q49" s="75"/>
      <c r="R49" s="61"/>
      <c r="S49" s="62"/>
    </row>
    <row r="50" spans="1:19" s="56" customFormat="1" ht="12.95" customHeight="1" x14ac:dyDescent="0.2">
      <c r="A50" s="94"/>
      <c r="B50" s="97"/>
      <c r="C50" s="120"/>
      <c r="D50" s="57">
        <v>2017</v>
      </c>
      <c r="E50" s="58">
        <v>10264.06</v>
      </c>
      <c r="F50" s="59">
        <v>8.6</v>
      </c>
      <c r="G50" s="59">
        <v>85597.46</v>
      </c>
      <c r="H50" s="59">
        <v>356079.74</v>
      </c>
      <c r="I50" s="59">
        <f t="shared" si="10"/>
        <v>88270.915999999997</v>
      </c>
      <c r="J50" s="59">
        <v>368597.96</v>
      </c>
      <c r="K50" s="59">
        <f t="shared" si="4"/>
        <v>456868.87600000005</v>
      </c>
      <c r="L50" s="59">
        <f t="shared" si="5"/>
        <v>2673.455999999991</v>
      </c>
      <c r="M50" s="59">
        <f t="shared" si="6"/>
        <v>12518.22000000003</v>
      </c>
      <c r="N50" s="75"/>
      <c r="O50" s="75"/>
      <c r="P50" s="75"/>
      <c r="Q50" s="75"/>
      <c r="R50" s="61"/>
      <c r="S50" s="62"/>
    </row>
    <row r="51" spans="1:19" s="56" customFormat="1" ht="12.95" customHeight="1" x14ac:dyDescent="0.2">
      <c r="A51" s="94"/>
      <c r="B51" s="97"/>
      <c r="C51" s="120"/>
      <c r="D51" s="57">
        <v>2018</v>
      </c>
      <c r="E51" s="58">
        <v>14620.71</v>
      </c>
      <c r="F51" s="59">
        <v>8.6</v>
      </c>
      <c r="G51" s="59">
        <v>123353.06</v>
      </c>
      <c r="H51" s="59">
        <v>552083.81999999995</v>
      </c>
      <c r="I51" s="59">
        <f t="shared" si="10"/>
        <v>125738.10599999999</v>
      </c>
      <c r="J51" s="59">
        <v>564647.21</v>
      </c>
      <c r="K51" s="59">
        <f t="shared" si="4"/>
        <v>690385.31599999999</v>
      </c>
      <c r="L51" s="59">
        <f t="shared" si="5"/>
        <v>2385.0459999999875</v>
      </c>
      <c r="M51" s="59">
        <f t="shared" si="6"/>
        <v>12563.390000000014</v>
      </c>
      <c r="N51" s="75"/>
      <c r="O51" s="75"/>
      <c r="P51" s="75"/>
      <c r="Q51" s="75"/>
      <c r="R51" s="61"/>
      <c r="S51" s="62"/>
    </row>
    <row r="52" spans="1:19" s="56" customFormat="1" ht="12.95" customHeight="1" x14ac:dyDescent="0.2">
      <c r="A52" s="94"/>
      <c r="B52" s="97"/>
      <c r="C52" s="120"/>
      <c r="D52" s="57">
        <v>2019</v>
      </c>
      <c r="E52" s="58">
        <v>20564.87</v>
      </c>
      <c r="F52" s="74">
        <v>8.6</v>
      </c>
      <c r="G52" s="59">
        <v>172398.45</v>
      </c>
      <c r="H52" s="59">
        <v>873514.96</v>
      </c>
      <c r="I52" s="59">
        <f t="shared" si="10"/>
        <v>176857.88199999998</v>
      </c>
      <c r="J52" s="59">
        <v>903464.33</v>
      </c>
      <c r="K52" s="59">
        <f t="shared" si="4"/>
        <v>1080322.2119999998</v>
      </c>
      <c r="L52" s="59">
        <f t="shared" si="5"/>
        <v>4459.4319999999716</v>
      </c>
      <c r="M52" s="59">
        <f t="shared" si="6"/>
        <v>29949.369999999995</v>
      </c>
      <c r="N52" s="75"/>
      <c r="O52" s="75"/>
      <c r="P52" s="75"/>
      <c r="Q52" s="75"/>
      <c r="R52" s="61"/>
      <c r="S52" s="62"/>
    </row>
    <row r="53" spans="1:19" s="56" customFormat="1" ht="12.95" customHeight="1" x14ac:dyDescent="0.2">
      <c r="A53" s="94"/>
      <c r="B53" s="97"/>
      <c r="C53" s="120"/>
      <c r="D53" s="57">
        <v>2020</v>
      </c>
      <c r="E53" s="58">
        <v>28055.99</v>
      </c>
      <c r="F53" s="74">
        <v>8.6</v>
      </c>
      <c r="G53" s="59">
        <v>231809.11</v>
      </c>
      <c r="H53" s="59">
        <v>1369696.41</v>
      </c>
      <c r="I53" s="59">
        <v>185680.62</v>
      </c>
      <c r="J53" s="59">
        <v>1000924.83</v>
      </c>
      <c r="K53" s="59">
        <f t="shared" si="4"/>
        <v>1186605.45</v>
      </c>
      <c r="L53" s="59">
        <f t="shared" si="5"/>
        <v>-46128.489999999991</v>
      </c>
      <c r="M53" s="59">
        <f t="shared" si="6"/>
        <v>-368771.57999999996</v>
      </c>
      <c r="N53" s="75"/>
      <c r="O53" s="75"/>
      <c r="P53" s="60"/>
      <c r="Q53" s="60">
        <v>361759.06</v>
      </c>
      <c r="R53" s="61"/>
      <c r="S53" s="62"/>
    </row>
    <row r="54" spans="1:19" s="56" customFormat="1" ht="12.95" customHeight="1" x14ac:dyDescent="0.2">
      <c r="A54" s="94"/>
      <c r="B54" s="97"/>
      <c r="C54" s="120"/>
      <c r="D54" s="57">
        <v>2021</v>
      </c>
      <c r="E54" s="58">
        <v>35650.870000000003</v>
      </c>
      <c r="F54" s="74">
        <v>8.6</v>
      </c>
      <c r="G54" s="59">
        <v>292431.44</v>
      </c>
      <c r="H54" s="59">
        <v>1947723.26</v>
      </c>
      <c r="I54" s="59">
        <v>250996.59</v>
      </c>
      <c r="J54" s="59">
        <v>1623704.99</v>
      </c>
      <c r="K54" s="59">
        <f t="shared" si="4"/>
        <v>1874701.58</v>
      </c>
      <c r="L54" s="59">
        <f t="shared" si="5"/>
        <v>-41434.850000000006</v>
      </c>
      <c r="M54" s="59">
        <f t="shared" si="6"/>
        <v>-324018.27</v>
      </c>
      <c r="N54" s="75"/>
      <c r="O54" s="75"/>
      <c r="P54" s="60">
        <v>45457.29</v>
      </c>
      <c r="Q54" s="60">
        <v>726474.51</v>
      </c>
      <c r="R54" s="61"/>
      <c r="S54" s="62"/>
    </row>
    <row r="55" spans="1:19" s="10" customFormat="1" ht="12.95" customHeight="1" x14ac:dyDescent="0.2">
      <c r="A55" s="94"/>
      <c r="B55" s="97"/>
      <c r="C55" s="120"/>
      <c r="D55" s="43" t="s">
        <v>34</v>
      </c>
      <c r="E55" s="17">
        <v>37148.93</v>
      </c>
      <c r="F55" s="18">
        <v>8.6</v>
      </c>
      <c r="G55" s="18">
        <v>301181.68</v>
      </c>
      <c r="H55" s="18">
        <v>2037288.05</v>
      </c>
      <c r="I55" s="18">
        <v>263879.90999999997</v>
      </c>
      <c r="J55" s="18">
        <v>1766020.69</v>
      </c>
      <c r="K55" s="18">
        <f t="shared" si="4"/>
        <v>2029900.5999999999</v>
      </c>
      <c r="L55" s="18">
        <f t="shared" si="5"/>
        <v>-37301.770000000019</v>
      </c>
      <c r="M55" s="18">
        <f t="shared" si="6"/>
        <v>-271267.3600000001</v>
      </c>
      <c r="N55" s="21"/>
      <c r="O55" s="21"/>
      <c r="P55" s="31">
        <v>45457.29</v>
      </c>
      <c r="Q55" s="31">
        <v>726474.51</v>
      </c>
      <c r="R55" s="19"/>
      <c r="S55" s="20"/>
    </row>
    <row r="56" spans="1:19" s="10" customFormat="1" ht="12.95" customHeight="1" x14ac:dyDescent="0.2">
      <c r="A56" s="94"/>
      <c r="B56" s="97"/>
      <c r="C56" s="120"/>
      <c r="D56" s="43" t="s">
        <v>35</v>
      </c>
      <c r="E56" s="17"/>
      <c r="F56" s="18">
        <v>8.6</v>
      </c>
      <c r="G56" s="18"/>
      <c r="H56" s="18"/>
      <c r="I56" s="18"/>
      <c r="J56" s="18"/>
      <c r="K56" s="18">
        <f t="shared" si="4"/>
        <v>0</v>
      </c>
      <c r="L56" s="18">
        <f t="shared" si="5"/>
        <v>0</v>
      </c>
      <c r="M56" s="18">
        <f t="shared" si="6"/>
        <v>0</v>
      </c>
      <c r="N56" s="21"/>
      <c r="O56" s="21"/>
      <c r="P56" s="31"/>
      <c r="Q56" s="31"/>
      <c r="R56" s="19"/>
      <c r="S56" s="20"/>
    </row>
    <row r="57" spans="1:19" s="10" customFormat="1" ht="12.95" customHeight="1" x14ac:dyDescent="0.2">
      <c r="A57" s="94"/>
      <c r="B57" s="97"/>
      <c r="C57" s="120"/>
      <c r="D57" s="43" t="s">
        <v>36</v>
      </c>
      <c r="E57" s="17"/>
      <c r="F57" s="18">
        <v>8.6</v>
      </c>
      <c r="G57" s="18"/>
      <c r="H57" s="18"/>
      <c r="I57" s="18"/>
      <c r="J57" s="18"/>
      <c r="K57" s="18">
        <f t="shared" si="4"/>
        <v>0</v>
      </c>
      <c r="L57" s="18">
        <f t="shared" si="5"/>
        <v>0</v>
      </c>
      <c r="M57" s="18">
        <f t="shared" si="6"/>
        <v>0</v>
      </c>
      <c r="N57" s="21"/>
      <c r="O57" s="21"/>
      <c r="P57" s="31"/>
      <c r="Q57" s="31"/>
      <c r="R57" s="19"/>
      <c r="S57" s="20"/>
    </row>
    <row r="58" spans="1:19" s="10" customFormat="1" ht="12.95" customHeight="1" thickBot="1" x14ac:dyDescent="0.25">
      <c r="A58" s="95"/>
      <c r="B58" s="98"/>
      <c r="C58" s="123"/>
      <c r="D58" s="44" t="s">
        <v>37</v>
      </c>
      <c r="E58" s="22"/>
      <c r="F58" s="23">
        <v>8.6</v>
      </c>
      <c r="G58" s="23"/>
      <c r="H58" s="23"/>
      <c r="I58" s="23"/>
      <c r="J58" s="18"/>
      <c r="K58" s="23">
        <f t="shared" si="4"/>
        <v>0</v>
      </c>
      <c r="L58" s="23">
        <f t="shared" si="5"/>
        <v>0</v>
      </c>
      <c r="M58" s="23">
        <f t="shared" si="6"/>
        <v>0</v>
      </c>
      <c r="N58" s="38"/>
      <c r="O58" s="38"/>
      <c r="R58" s="24"/>
      <c r="S58" s="25"/>
    </row>
    <row r="59" spans="1:19" s="56" customFormat="1" ht="12.95" customHeight="1" x14ac:dyDescent="0.2">
      <c r="A59" s="104">
        <v>6</v>
      </c>
      <c r="B59" s="106" t="s">
        <v>22</v>
      </c>
      <c r="C59" s="119" t="s">
        <v>26</v>
      </c>
      <c r="D59" s="50">
        <v>2015</v>
      </c>
      <c r="E59" s="51">
        <v>16.18</v>
      </c>
      <c r="F59" s="52">
        <v>8.6</v>
      </c>
      <c r="G59" s="52">
        <v>139.15</v>
      </c>
      <c r="H59" s="52">
        <v>453.04</v>
      </c>
      <c r="I59" s="52">
        <f t="shared" si="10"/>
        <v>139.148</v>
      </c>
      <c r="J59" s="52">
        <v>453.03999999999996</v>
      </c>
      <c r="K59" s="52">
        <f t="shared" si="4"/>
        <v>592.18799999999999</v>
      </c>
      <c r="L59" s="65">
        <f t="shared" si="5"/>
        <v>-2.0000000000095497E-3</v>
      </c>
      <c r="M59" s="52">
        <f t="shared" ref="M59:M68" si="11">J59+S59-H59</f>
        <v>0</v>
      </c>
      <c r="N59" s="73"/>
      <c r="O59" s="73"/>
      <c r="P59" s="73"/>
      <c r="Q59" s="73"/>
      <c r="R59" s="54"/>
      <c r="S59" s="55"/>
    </row>
    <row r="60" spans="1:19" s="56" customFormat="1" ht="12.95" customHeight="1" x14ac:dyDescent="0.2">
      <c r="A60" s="94"/>
      <c r="B60" s="97"/>
      <c r="C60" s="120"/>
      <c r="D60" s="57">
        <v>2016</v>
      </c>
      <c r="E60" s="58">
        <v>5564.51</v>
      </c>
      <c r="F60" s="59">
        <v>8.6</v>
      </c>
      <c r="G60" s="59">
        <v>42855.92</v>
      </c>
      <c r="H60" s="59">
        <v>194405.85</v>
      </c>
      <c r="I60" s="59">
        <f t="shared" si="10"/>
        <v>47854.786</v>
      </c>
      <c r="J60" s="59">
        <v>200192.92</v>
      </c>
      <c r="K60" s="59">
        <f t="shared" ref="K60:K62" si="12">I60+J60+S60</f>
        <v>263186.06599999999</v>
      </c>
      <c r="L60" s="70">
        <f t="shared" si="5"/>
        <v>4998.8660000000018</v>
      </c>
      <c r="M60" s="59">
        <f t="shared" si="11"/>
        <v>20925.430000000022</v>
      </c>
      <c r="N60" s="75"/>
      <c r="O60" s="75"/>
      <c r="P60" s="75"/>
      <c r="Q60" s="75"/>
      <c r="R60" s="71">
        <v>2803.4</v>
      </c>
      <c r="S60" s="72">
        <v>15138.36</v>
      </c>
    </row>
    <row r="61" spans="1:19" s="56" customFormat="1" ht="12.95" customHeight="1" x14ac:dyDescent="0.2">
      <c r="A61" s="94"/>
      <c r="B61" s="97"/>
      <c r="C61" s="120"/>
      <c r="D61" s="57">
        <v>2017</v>
      </c>
      <c r="E61" s="58">
        <v>12995.25</v>
      </c>
      <c r="F61" s="59">
        <v>8.6</v>
      </c>
      <c r="G61" s="59">
        <v>108104.92</v>
      </c>
      <c r="H61" s="59">
        <v>518890.72</v>
      </c>
      <c r="I61" s="59">
        <f t="shared" si="10"/>
        <v>111759.15</v>
      </c>
      <c r="J61" s="59">
        <v>497422.52</v>
      </c>
      <c r="K61" s="59">
        <f t="shared" si="12"/>
        <v>647789.46000000008</v>
      </c>
      <c r="L61" s="86">
        <f t="shared" si="5"/>
        <v>3654.2299999999959</v>
      </c>
      <c r="M61" s="59">
        <f t="shared" si="11"/>
        <v>17139.590000000084</v>
      </c>
      <c r="N61" s="75"/>
      <c r="O61" s="75"/>
      <c r="P61" s="75"/>
      <c r="Q61" s="75"/>
      <c r="R61" s="71">
        <v>6714.97</v>
      </c>
      <c r="S61" s="72">
        <v>38607.79</v>
      </c>
    </row>
    <row r="62" spans="1:19" s="56" customFormat="1" ht="12.95" customHeight="1" x14ac:dyDescent="0.2">
      <c r="A62" s="94"/>
      <c r="B62" s="97"/>
      <c r="C62" s="120"/>
      <c r="D62" s="57">
        <v>2018</v>
      </c>
      <c r="E62" s="58">
        <v>20861.53</v>
      </c>
      <c r="F62" s="59">
        <v>8.6</v>
      </c>
      <c r="G62" s="59">
        <v>174931.46</v>
      </c>
      <c r="H62" s="59">
        <v>899884.32</v>
      </c>
      <c r="I62" s="59">
        <f t="shared" si="10"/>
        <v>179409.158</v>
      </c>
      <c r="J62" s="59">
        <v>851405.12</v>
      </c>
      <c r="K62" s="59">
        <f t="shared" si="12"/>
        <v>1103781.378</v>
      </c>
      <c r="L62" s="70">
        <f t="shared" si="5"/>
        <v>4477.698000000004</v>
      </c>
      <c r="M62" s="59">
        <f t="shared" si="11"/>
        <v>24487.900000000023</v>
      </c>
      <c r="N62" s="75"/>
      <c r="O62" s="75"/>
      <c r="P62" s="75"/>
      <c r="Q62" s="58"/>
      <c r="R62" s="71">
        <v>11805.25</v>
      </c>
      <c r="S62" s="72">
        <v>72967.100000000006</v>
      </c>
    </row>
    <row r="63" spans="1:19" s="56" customFormat="1" ht="12.95" customHeight="1" x14ac:dyDescent="0.2">
      <c r="A63" s="94"/>
      <c r="B63" s="97"/>
      <c r="C63" s="120"/>
      <c r="D63" s="57">
        <v>2019</v>
      </c>
      <c r="E63" s="58">
        <v>28214.38</v>
      </c>
      <c r="F63" s="59">
        <v>8.6</v>
      </c>
      <c r="G63" s="59">
        <v>237311.52</v>
      </c>
      <c r="H63" s="59">
        <v>1347794.38</v>
      </c>
      <c r="I63" s="59">
        <v>242643.67</v>
      </c>
      <c r="J63" s="59">
        <v>1270515.57</v>
      </c>
      <c r="K63" s="59">
        <v>1626422.75</v>
      </c>
      <c r="L63" s="86">
        <f t="shared" si="5"/>
        <v>5332.1500000000233</v>
      </c>
      <c r="M63" s="59">
        <f t="shared" si="11"/>
        <v>35984.700000000186</v>
      </c>
      <c r="N63" s="75"/>
      <c r="O63" s="75"/>
      <c r="P63" s="75"/>
      <c r="Q63" s="60">
        <v>45410</v>
      </c>
      <c r="R63" s="71">
        <v>16518.27</v>
      </c>
      <c r="S63" s="72">
        <v>113263.51</v>
      </c>
    </row>
    <row r="64" spans="1:19" s="56" customFormat="1" ht="12.95" customHeight="1" x14ac:dyDescent="0.2">
      <c r="A64" s="94"/>
      <c r="B64" s="97"/>
      <c r="C64" s="120"/>
      <c r="D64" s="57">
        <v>2020</v>
      </c>
      <c r="E64" s="58">
        <v>36609.300000000003</v>
      </c>
      <c r="F64" s="59">
        <v>8.6</v>
      </c>
      <c r="G64" s="59">
        <v>308701.37</v>
      </c>
      <c r="H64" s="59">
        <v>1946116.4</v>
      </c>
      <c r="I64" s="59">
        <v>252248.15</v>
      </c>
      <c r="J64" s="59">
        <v>1376613.57</v>
      </c>
      <c r="K64" s="59">
        <f t="shared" ref="K64:K69" si="13">I64+J64</f>
        <v>1628861.72</v>
      </c>
      <c r="L64" s="86">
        <f t="shared" si="5"/>
        <v>-56453.22</v>
      </c>
      <c r="M64" s="59">
        <f t="shared" si="11"/>
        <v>-456239.31999999983</v>
      </c>
      <c r="N64" s="75"/>
      <c r="O64" s="75"/>
      <c r="P64" s="75"/>
      <c r="Q64" s="60">
        <v>515336.07</v>
      </c>
      <c r="R64" s="71">
        <v>16518.27</v>
      </c>
      <c r="S64" s="72">
        <v>113263.51</v>
      </c>
    </row>
    <row r="65" spans="1:20" s="56" customFormat="1" ht="12.95" customHeight="1" x14ac:dyDescent="0.2">
      <c r="A65" s="94"/>
      <c r="B65" s="97"/>
      <c r="C65" s="120"/>
      <c r="D65" s="57">
        <v>2021</v>
      </c>
      <c r="E65" s="58">
        <v>45682.25</v>
      </c>
      <c r="F65" s="59">
        <v>8.6</v>
      </c>
      <c r="G65" s="59">
        <v>386797.75</v>
      </c>
      <c r="H65" s="59">
        <v>2681513.42</v>
      </c>
      <c r="I65" s="59">
        <v>330275.52</v>
      </c>
      <c r="J65" s="59">
        <v>2120595.4700000002</v>
      </c>
      <c r="K65" s="59">
        <f t="shared" si="13"/>
        <v>2450870.9900000002</v>
      </c>
      <c r="L65" s="86">
        <f>I65-G65</f>
        <v>-56522.229999999981</v>
      </c>
      <c r="M65" s="59">
        <f t="shared" si="11"/>
        <v>-447654.43999999994</v>
      </c>
      <c r="N65" s="75"/>
      <c r="O65" s="75"/>
      <c r="P65" s="60">
        <v>62591.75</v>
      </c>
      <c r="Q65" s="60">
        <v>1017525.58</v>
      </c>
      <c r="R65" s="71">
        <v>16518.27</v>
      </c>
      <c r="S65" s="72">
        <v>113263.51</v>
      </c>
    </row>
    <row r="66" spans="1:20" s="10" customFormat="1" ht="13.5" customHeight="1" x14ac:dyDescent="0.2">
      <c r="A66" s="94"/>
      <c r="B66" s="97"/>
      <c r="C66" s="120"/>
      <c r="D66" s="48" t="s">
        <v>34</v>
      </c>
      <c r="E66" s="17">
        <v>47518.07</v>
      </c>
      <c r="F66" s="18">
        <v>8.6</v>
      </c>
      <c r="G66" s="18">
        <v>403073.48</v>
      </c>
      <c r="H66" s="18">
        <v>2852128.95</v>
      </c>
      <c r="I66" s="18">
        <v>346063.57</v>
      </c>
      <c r="J66" s="18">
        <v>2294998.37</v>
      </c>
      <c r="K66" s="18">
        <f t="shared" si="13"/>
        <v>2641061.94</v>
      </c>
      <c r="L66" s="27">
        <f t="shared" si="5"/>
        <v>-57009.909999999974</v>
      </c>
      <c r="M66" s="18">
        <f t="shared" si="11"/>
        <v>-443867.0700000003</v>
      </c>
      <c r="N66" s="21"/>
      <c r="O66" s="21"/>
      <c r="P66" s="31">
        <v>62591.75</v>
      </c>
      <c r="Q66" s="31">
        <v>1017525.58</v>
      </c>
      <c r="R66" s="28">
        <v>16518.27</v>
      </c>
      <c r="S66" s="29">
        <v>113263.51</v>
      </c>
      <c r="T66" s="15"/>
    </row>
    <row r="67" spans="1:20" s="10" customFormat="1" ht="12.95" customHeight="1" x14ac:dyDescent="0.2">
      <c r="A67" s="94"/>
      <c r="B67" s="97"/>
      <c r="C67" s="120"/>
      <c r="D67" s="48" t="s">
        <v>35</v>
      </c>
      <c r="E67" s="17"/>
      <c r="F67" s="18">
        <v>8.6</v>
      </c>
      <c r="G67" s="18"/>
      <c r="H67" s="18"/>
      <c r="I67" s="18"/>
      <c r="J67" s="18"/>
      <c r="K67" s="18">
        <f t="shared" si="13"/>
        <v>0</v>
      </c>
      <c r="L67" s="27">
        <f t="shared" si="5"/>
        <v>0</v>
      </c>
      <c r="M67" s="18">
        <f t="shared" si="11"/>
        <v>0</v>
      </c>
      <c r="N67" s="21"/>
      <c r="O67" s="21"/>
      <c r="P67" s="31"/>
      <c r="Q67" s="31"/>
      <c r="R67" s="28"/>
      <c r="S67" s="29"/>
    </row>
    <row r="68" spans="1:20" s="10" customFormat="1" ht="12.95" customHeight="1" x14ac:dyDescent="0.2">
      <c r="A68" s="94"/>
      <c r="B68" s="97"/>
      <c r="C68" s="120"/>
      <c r="D68" s="48" t="s">
        <v>36</v>
      </c>
      <c r="E68" s="17"/>
      <c r="F68" s="18">
        <v>8.6</v>
      </c>
      <c r="G68" s="18"/>
      <c r="H68" s="18"/>
      <c r="I68" s="18"/>
      <c r="J68" s="18"/>
      <c r="K68" s="18">
        <f t="shared" si="13"/>
        <v>0</v>
      </c>
      <c r="L68" s="27">
        <f t="shared" si="5"/>
        <v>0</v>
      </c>
      <c r="M68" s="18">
        <f t="shared" si="11"/>
        <v>0</v>
      </c>
      <c r="N68" s="21"/>
      <c r="O68" s="21"/>
      <c r="P68" s="31"/>
      <c r="Q68" s="31"/>
      <c r="R68" s="28"/>
      <c r="S68" s="29"/>
    </row>
    <row r="69" spans="1:20" s="10" customFormat="1" ht="12.95" customHeight="1" thickBot="1" x14ac:dyDescent="0.25">
      <c r="A69" s="105"/>
      <c r="B69" s="107"/>
      <c r="C69" s="121"/>
      <c r="D69" s="49" t="s">
        <v>37</v>
      </c>
      <c r="E69" s="11"/>
      <c r="F69" s="12">
        <v>8.6</v>
      </c>
      <c r="G69" s="12"/>
      <c r="H69" s="12"/>
      <c r="I69" s="12"/>
      <c r="J69" s="41"/>
      <c r="K69" s="12">
        <f t="shared" si="13"/>
        <v>0</v>
      </c>
      <c r="L69" s="33">
        <f t="shared" si="5"/>
        <v>0</v>
      </c>
      <c r="M69" s="12">
        <f>J69+S65-H69</f>
        <v>113263.51</v>
      </c>
      <c r="N69" s="16"/>
      <c r="O69" s="16"/>
      <c r="P69" s="13"/>
      <c r="Q69" s="13"/>
      <c r="R69" s="13"/>
      <c r="S69" s="14"/>
    </row>
    <row r="70" spans="1:20" s="56" customFormat="1" ht="12.95" customHeight="1" x14ac:dyDescent="0.2">
      <c r="A70" s="93">
        <v>7</v>
      </c>
      <c r="B70" s="96" t="s">
        <v>22</v>
      </c>
      <c r="C70" s="122" t="s">
        <v>27</v>
      </c>
      <c r="D70" s="79">
        <v>2015</v>
      </c>
      <c r="E70" s="80">
        <v>102.06</v>
      </c>
      <c r="F70" s="74">
        <v>8.6</v>
      </c>
      <c r="G70" s="74">
        <v>877.71600000000001</v>
      </c>
      <c r="H70" s="74">
        <v>2857.6800000000003</v>
      </c>
      <c r="I70" s="74">
        <f t="shared" si="10"/>
        <v>877.71600000000001</v>
      </c>
      <c r="J70" s="74">
        <v>2857.6800000000003</v>
      </c>
      <c r="K70" s="74">
        <f t="shared" si="4"/>
        <v>3735.3960000000002</v>
      </c>
      <c r="L70" s="74">
        <f t="shared" si="5"/>
        <v>0</v>
      </c>
      <c r="M70" s="74">
        <f t="shared" si="6"/>
        <v>0</v>
      </c>
      <c r="N70" s="81"/>
      <c r="O70" s="81"/>
      <c r="P70" s="81"/>
      <c r="Q70" s="81"/>
      <c r="R70" s="82"/>
      <c r="S70" s="83"/>
    </row>
    <row r="71" spans="1:20" s="56" customFormat="1" ht="12.95" customHeight="1" x14ac:dyDescent="0.2">
      <c r="A71" s="94"/>
      <c r="B71" s="97"/>
      <c r="C71" s="120"/>
      <c r="D71" s="57">
        <v>2016</v>
      </c>
      <c r="E71" s="58">
        <v>3263.68</v>
      </c>
      <c r="F71" s="59">
        <v>8.6</v>
      </c>
      <c r="G71" s="59">
        <v>25708.86</v>
      </c>
      <c r="H71" s="59">
        <v>106801.92</v>
      </c>
      <c r="I71" s="59">
        <f t="shared" si="10"/>
        <v>28067.647999999997</v>
      </c>
      <c r="J71" s="59">
        <v>116676</v>
      </c>
      <c r="K71" s="59">
        <f t="shared" si="4"/>
        <v>144743.64799999999</v>
      </c>
      <c r="L71" s="59">
        <f t="shared" si="5"/>
        <v>2358.7879999999968</v>
      </c>
      <c r="M71" s="59">
        <f t="shared" si="6"/>
        <v>9874.0800000000017</v>
      </c>
      <c r="N71" s="75"/>
      <c r="O71" s="75"/>
      <c r="P71" s="75"/>
      <c r="Q71" s="75"/>
      <c r="R71" s="61"/>
      <c r="S71" s="62"/>
    </row>
    <row r="72" spans="1:20" s="56" customFormat="1" ht="12.95" customHeight="1" x14ac:dyDescent="0.2">
      <c r="A72" s="94"/>
      <c r="B72" s="97"/>
      <c r="C72" s="120"/>
      <c r="D72" s="57">
        <v>2017</v>
      </c>
      <c r="E72" s="58">
        <v>8230.92</v>
      </c>
      <c r="F72" s="74">
        <v>8.6</v>
      </c>
      <c r="G72" s="59">
        <v>68248.070000000007</v>
      </c>
      <c r="H72" s="59">
        <v>303492.40000000002</v>
      </c>
      <c r="I72" s="59">
        <f t="shared" si="10"/>
        <v>70785.911999999997</v>
      </c>
      <c r="J72" s="59">
        <v>315365.59999999998</v>
      </c>
      <c r="K72" s="74">
        <f t="shared" si="4"/>
        <v>386151.51199999999</v>
      </c>
      <c r="L72" s="74">
        <f t="shared" si="5"/>
        <v>2537.8419999999896</v>
      </c>
      <c r="M72" s="74">
        <f t="shared" si="6"/>
        <v>11873.199999999953</v>
      </c>
      <c r="N72" s="75"/>
      <c r="O72" s="75"/>
      <c r="P72" s="75"/>
      <c r="Q72" s="75"/>
      <c r="R72" s="61"/>
      <c r="S72" s="62"/>
    </row>
    <row r="73" spans="1:20" s="56" customFormat="1" ht="12.95" customHeight="1" x14ac:dyDescent="0.2">
      <c r="A73" s="94"/>
      <c r="B73" s="97"/>
      <c r="C73" s="120"/>
      <c r="D73" s="57">
        <v>2018</v>
      </c>
      <c r="E73" s="58">
        <v>14495.06</v>
      </c>
      <c r="F73" s="74">
        <v>8.6</v>
      </c>
      <c r="G73" s="77">
        <v>121504.43</v>
      </c>
      <c r="H73" s="77">
        <v>580683.93000000005</v>
      </c>
      <c r="I73" s="59">
        <f t="shared" si="10"/>
        <v>124657.51599999999</v>
      </c>
      <c r="J73" s="77">
        <v>597251.9</v>
      </c>
      <c r="K73" s="74">
        <f t="shared" si="4"/>
        <v>721909.41599999997</v>
      </c>
      <c r="L73" s="59">
        <f t="shared" si="5"/>
        <v>3153.0859999999957</v>
      </c>
      <c r="M73" s="59">
        <f t="shared" si="6"/>
        <v>16567.969999999972</v>
      </c>
      <c r="N73" s="75"/>
      <c r="O73" s="75"/>
      <c r="P73" s="75"/>
      <c r="Q73" s="75"/>
      <c r="R73" s="61"/>
      <c r="S73" s="62"/>
    </row>
    <row r="74" spans="1:20" s="56" customFormat="1" ht="12.95" customHeight="1" x14ac:dyDescent="0.2">
      <c r="A74" s="94"/>
      <c r="B74" s="97"/>
      <c r="C74" s="120"/>
      <c r="D74" s="57">
        <v>2019</v>
      </c>
      <c r="E74" s="58">
        <v>21091.439999999999</v>
      </c>
      <c r="F74" s="59">
        <v>8.6</v>
      </c>
      <c r="G74" s="77">
        <v>176951.38</v>
      </c>
      <c r="H74" s="77">
        <v>943781.49</v>
      </c>
      <c r="I74" s="59">
        <f t="shared" si="10"/>
        <v>181386.38399999999</v>
      </c>
      <c r="J74" s="77">
        <v>973245.56</v>
      </c>
      <c r="K74" s="74">
        <f t="shared" si="4"/>
        <v>1154631.9440000001</v>
      </c>
      <c r="L74" s="59">
        <v>4435</v>
      </c>
      <c r="M74" s="59">
        <f t="shared" si="6"/>
        <v>29464.070000000065</v>
      </c>
      <c r="N74" s="75"/>
      <c r="O74" s="75"/>
      <c r="P74" s="75"/>
      <c r="Q74" s="75"/>
      <c r="R74" s="61"/>
      <c r="S74" s="62"/>
    </row>
    <row r="75" spans="1:20" s="56" customFormat="1" ht="12.95" customHeight="1" x14ac:dyDescent="0.2">
      <c r="A75" s="94"/>
      <c r="B75" s="97"/>
      <c r="C75" s="120"/>
      <c r="D75" s="57">
        <v>2020</v>
      </c>
      <c r="E75" s="58">
        <v>27900.639999999999</v>
      </c>
      <c r="F75" s="59">
        <v>8.6</v>
      </c>
      <c r="G75" s="77">
        <v>229690.88</v>
      </c>
      <c r="H75" s="77">
        <v>1383581.79</v>
      </c>
      <c r="I75" s="59">
        <v>188943.2</v>
      </c>
      <c r="J75" s="77">
        <v>1056722.06</v>
      </c>
      <c r="K75" s="74">
        <f t="shared" si="4"/>
        <v>1245665.26</v>
      </c>
      <c r="L75" s="59">
        <f>I75-G75</f>
        <v>-40747.679999999993</v>
      </c>
      <c r="M75" s="59">
        <f t="shared" si="6"/>
        <v>-326859.73</v>
      </c>
      <c r="N75" s="75"/>
      <c r="O75" s="75"/>
      <c r="P75" s="75"/>
      <c r="Q75" s="60">
        <v>319677.59999999998</v>
      </c>
      <c r="R75" s="61"/>
      <c r="S75" s="62"/>
    </row>
    <row r="76" spans="1:20" s="56" customFormat="1" ht="12.95" customHeight="1" x14ac:dyDescent="0.2">
      <c r="A76" s="94"/>
      <c r="B76" s="97"/>
      <c r="C76" s="120"/>
      <c r="D76" s="57">
        <v>2021</v>
      </c>
      <c r="E76" s="58">
        <v>35060.5</v>
      </c>
      <c r="F76" s="59">
        <v>8.6</v>
      </c>
      <c r="G76" s="77">
        <v>286556.83</v>
      </c>
      <c r="H76" s="77">
        <v>1925793.03</v>
      </c>
      <c r="I76" s="59">
        <v>250518</v>
      </c>
      <c r="J76" s="77">
        <v>1643830</v>
      </c>
      <c r="K76" s="74">
        <f>J76+I76</f>
        <v>1894348</v>
      </c>
      <c r="L76" s="59">
        <f>I76-G76</f>
        <v>-36038.830000000016</v>
      </c>
      <c r="M76" s="59">
        <f t="shared" si="6"/>
        <v>-281963.03000000003</v>
      </c>
      <c r="N76" s="75"/>
      <c r="O76" s="75"/>
      <c r="P76" s="60">
        <v>40747.660000000003</v>
      </c>
      <c r="Q76" s="60">
        <v>676606.5</v>
      </c>
      <c r="R76" s="61"/>
      <c r="S76" s="62"/>
    </row>
    <row r="77" spans="1:20" s="10" customFormat="1" ht="12.95" customHeight="1" x14ac:dyDescent="0.2">
      <c r="A77" s="94"/>
      <c r="B77" s="97"/>
      <c r="C77" s="120"/>
      <c r="D77" s="43" t="s">
        <v>34</v>
      </c>
      <c r="E77" s="17">
        <v>36506.199999999997</v>
      </c>
      <c r="F77" s="18">
        <v>8.6</v>
      </c>
      <c r="G77" s="18">
        <v>286556.83</v>
      </c>
      <c r="H77" s="18">
        <v>1925793.03</v>
      </c>
      <c r="I77" s="18">
        <v>262951.02</v>
      </c>
      <c r="J77" s="18">
        <v>1781172.08</v>
      </c>
      <c r="K77" s="18">
        <f t="shared" si="4"/>
        <v>2044123.1</v>
      </c>
      <c r="L77" s="18">
        <f t="shared" si="5"/>
        <v>-23605.809999999998</v>
      </c>
      <c r="M77" s="18">
        <f t="shared" si="6"/>
        <v>-144620.94999999995</v>
      </c>
      <c r="N77" s="21"/>
      <c r="O77" s="21"/>
      <c r="P77" s="31">
        <v>40747.660000000003</v>
      </c>
      <c r="Q77" s="31">
        <v>646606.5</v>
      </c>
      <c r="R77" s="19"/>
      <c r="S77" s="20"/>
    </row>
    <row r="78" spans="1:20" s="10" customFormat="1" ht="12.95" customHeight="1" x14ac:dyDescent="0.2">
      <c r="A78" s="94"/>
      <c r="B78" s="97"/>
      <c r="C78" s="120"/>
      <c r="D78" s="43" t="s">
        <v>35</v>
      </c>
      <c r="E78" s="17"/>
      <c r="F78" s="18">
        <v>8.6</v>
      </c>
      <c r="G78" s="18"/>
      <c r="H78" s="18"/>
      <c r="I78" s="18"/>
      <c r="J78" s="18"/>
      <c r="K78" s="18">
        <f t="shared" si="4"/>
        <v>0</v>
      </c>
      <c r="L78" s="18">
        <f t="shared" si="5"/>
        <v>0</v>
      </c>
      <c r="M78" s="18">
        <f t="shared" si="6"/>
        <v>0</v>
      </c>
      <c r="N78" s="21"/>
      <c r="O78" s="21"/>
      <c r="P78" s="31"/>
      <c r="Q78" s="31"/>
      <c r="R78" s="19"/>
      <c r="S78" s="20"/>
    </row>
    <row r="79" spans="1:20" s="10" customFormat="1" ht="12.95" customHeight="1" x14ac:dyDescent="0.2">
      <c r="A79" s="94"/>
      <c r="B79" s="97"/>
      <c r="C79" s="120"/>
      <c r="D79" s="43" t="s">
        <v>36</v>
      </c>
      <c r="E79" s="17"/>
      <c r="F79" s="18">
        <v>8.6</v>
      </c>
      <c r="G79" s="18"/>
      <c r="H79" s="18"/>
      <c r="I79" s="18"/>
      <c r="J79" s="18"/>
      <c r="K79" s="18">
        <f t="shared" si="4"/>
        <v>0</v>
      </c>
      <c r="L79" s="18">
        <f t="shared" si="5"/>
        <v>0</v>
      </c>
      <c r="M79" s="18">
        <f t="shared" si="6"/>
        <v>0</v>
      </c>
      <c r="N79" s="21"/>
      <c r="O79" s="21"/>
      <c r="Q79" s="19"/>
      <c r="R79" s="19"/>
      <c r="S79" s="20"/>
    </row>
    <row r="80" spans="1:20" s="10" customFormat="1" ht="12.95" customHeight="1" thickBot="1" x14ac:dyDescent="0.25">
      <c r="A80" s="95"/>
      <c r="B80" s="98"/>
      <c r="C80" s="123"/>
      <c r="D80" s="44" t="s">
        <v>37</v>
      </c>
      <c r="E80" s="22"/>
      <c r="F80" s="23">
        <v>8.6</v>
      </c>
      <c r="G80" s="23"/>
      <c r="H80" s="23"/>
      <c r="I80" s="23"/>
      <c r="J80" s="23"/>
      <c r="K80" s="23">
        <f t="shared" si="4"/>
        <v>0</v>
      </c>
      <c r="L80" s="23">
        <f t="shared" si="5"/>
        <v>0</v>
      </c>
      <c r="M80" s="23">
        <f t="shared" si="6"/>
        <v>0</v>
      </c>
      <c r="N80" s="38"/>
      <c r="O80" s="38"/>
      <c r="P80" s="31"/>
      <c r="Q80" s="31"/>
      <c r="R80" s="24"/>
      <c r="S80" s="25"/>
    </row>
    <row r="81" spans="1:19" s="56" customFormat="1" ht="12.95" customHeight="1" x14ac:dyDescent="0.2">
      <c r="A81" s="104">
        <v>8</v>
      </c>
      <c r="B81" s="106" t="s">
        <v>22</v>
      </c>
      <c r="C81" s="119" t="s">
        <v>28</v>
      </c>
      <c r="D81" s="50">
        <v>2015</v>
      </c>
      <c r="E81" s="51">
        <v>0</v>
      </c>
      <c r="F81" s="52">
        <v>8.6</v>
      </c>
      <c r="G81" s="52">
        <v>0</v>
      </c>
      <c r="H81" s="52">
        <v>0</v>
      </c>
      <c r="I81" s="52">
        <f t="shared" si="10"/>
        <v>0</v>
      </c>
      <c r="J81" s="52">
        <v>0</v>
      </c>
      <c r="K81" s="52">
        <f t="shared" si="4"/>
        <v>0</v>
      </c>
      <c r="L81" s="52">
        <f t="shared" si="5"/>
        <v>0</v>
      </c>
      <c r="M81" s="52">
        <f t="shared" si="6"/>
        <v>0</v>
      </c>
      <c r="N81" s="73"/>
      <c r="O81" s="73"/>
      <c r="P81" s="73"/>
      <c r="Q81" s="73"/>
      <c r="R81" s="54"/>
      <c r="S81" s="55"/>
    </row>
    <row r="82" spans="1:19" s="56" customFormat="1" ht="12.95" customHeight="1" x14ac:dyDescent="0.2">
      <c r="A82" s="94"/>
      <c r="B82" s="97"/>
      <c r="C82" s="120"/>
      <c r="D82" s="57">
        <v>2016</v>
      </c>
      <c r="E82" s="58">
        <v>502.6</v>
      </c>
      <c r="F82" s="59">
        <v>8.6</v>
      </c>
      <c r="G82" s="59">
        <v>3978.15</v>
      </c>
      <c r="H82" s="59">
        <v>16652.699999999997</v>
      </c>
      <c r="I82" s="59">
        <f>E82*F82</f>
        <v>4322.3599999999997</v>
      </c>
      <c r="J82" s="59">
        <v>18093.600000000002</v>
      </c>
      <c r="K82" s="59">
        <f t="shared" si="4"/>
        <v>22415.960000000003</v>
      </c>
      <c r="L82" s="59">
        <f t="shared" si="5"/>
        <v>344.20999999999958</v>
      </c>
      <c r="M82" s="59">
        <f t="shared" si="6"/>
        <v>1440.9000000000051</v>
      </c>
      <c r="N82" s="75"/>
      <c r="O82" s="75"/>
      <c r="P82" s="75"/>
      <c r="Q82" s="75"/>
      <c r="R82" s="61"/>
      <c r="S82" s="62"/>
    </row>
    <row r="83" spans="1:19" s="56" customFormat="1" ht="12.95" customHeight="1" x14ac:dyDescent="0.2">
      <c r="A83" s="94"/>
      <c r="B83" s="97"/>
      <c r="C83" s="120"/>
      <c r="D83" s="57">
        <v>2017</v>
      </c>
      <c r="E83" s="58">
        <v>863.45</v>
      </c>
      <c r="F83" s="59">
        <v>8.6</v>
      </c>
      <c r="G83" s="59">
        <v>7200.39</v>
      </c>
      <c r="H83" s="59">
        <v>31469.74</v>
      </c>
      <c r="I83" s="59">
        <f>E83*F83</f>
        <v>7425.67</v>
      </c>
      <c r="J83" s="59">
        <v>32527.599999999999</v>
      </c>
      <c r="K83" s="59">
        <f t="shared" si="4"/>
        <v>39953.269999999997</v>
      </c>
      <c r="L83" s="59">
        <f t="shared" si="5"/>
        <v>225.27999999999975</v>
      </c>
      <c r="M83" s="59">
        <f t="shared" si="6"/>
        <v>1057.8599999999969</v>
      </c>
      <c r="N83" s="75"/>
      <c r="O83" s="75"/>
      <c r="P83" s="75"/>
      <c r="Q83" s="75"/>
      <c r="R83" s="61"/>
      <c r="S83" s="62"/>
    </row>
    <row r="84" spans="1:19" s="56" customFormat="1" ht="12.95" customHeight="1" x14ac:dyDescent="0.2">
      <c r="A84" s="94"/>
      <c r="B84" s="97"/>
      <c r="C84" s="120"/>
      <c r="D84" s="57">
        <v>2018</v>
      </c>
      <c r="E84" s="58">
        <v>1930.78</v>
      </c>
      <c r="F84" s="59">
        <v>8.6</v>
      </c>
      <c r="G84" s="59">
        <v>15811.08</v>
      </c>
      <c r="H84" s="59">
        <v>76394.570000000007</v>
      </c>
      <c r="I84" s="59">
        <f>E84*F84</f>
        <v>16604.707999999999</v>
      </c>
      <c r="J84" s="59">
        <v>80557.45</v>
      </c>
      <c r="K84" s="59">
        <f t="shared" si="4"/>
        <v>97162.157999999996</v>
      </c>
      <c r="L84" s="59">
        <f t="shared" si="5"/>
        <v>793.62799999999879</v>
      </c>
      <c r="M84" s="59">
        <f t="shared" si="6"/>
        <v>4162.8799999999901</v>
      </c>
      <c r="N84" s="75"/>
      <c r="O84" s="75"/>
      <c r="P84" s="60"/>
      <c r="Q84" s="60">
        <v>1200</v>
      </c>
      <c r="R84" s="61"/>
      <c r="S84" s="62"/>
    </row>
    <row r="85" spans="1:19" s="56" customFormat="1" ht="12.95" customHeight="1" x14ac:dyDescent="0.2">
      <c r="A85" s="94"/>
      <c r="B85" s="97"/>
      <c r="C85" s="120"/>
      <c r="D85" s="57">
        <v>2019</v>
      </c>
      <c r="E85" s="58">
        <v>3275</v>
      </c>
      <c r="F85" s="59">
        <v>8.6</v>
      </c>
      <c r="G85" s="59">
        <v>25762.240000000002</v>
      </c>
      <c r="H85" s="59">
        <v>141232.85</v>
      </c>
      <c r="I85" s="59">
        <f>E85*F85</f>
        <v>28165</v>
      </c>
      <c r="J85" s="59">
        <v>157178.16</v>
      </c>
      <c r="K85" s="59">
        <f t="shared" si="4"/>
        <v>185343.16</v>
      </c>
      <c r="L85" s="59">
        <f t="shared" si="5"/>
        <v>2402.7599999999984</v>
      </c>
      <c r="M85" s="59">
        <f t="shared" si="6"/>
        <v>15945.309999999998</v>
      </c>
      <c r="N85" s="75"/>
      <c r="O85" s="75"/>
      <c r="P85" s="60"/>
      <c r="Q85" s="60">
        <v>1200</v>
      </c>
      <c r="R85" s="61"/>
      <c r="S85" s="62"/>
    </row>
    <row r="86" spans="1:19" s="56" customFormat="1" ht="12.95" customHeight="1" x14ac:dyDescent="0.2">
      <c r="A86" s="94"/>
      <c r="B86" s="97"/>
      <c r="C86" s="120"/>
      <c r="D86" s="57">
        <v>2020</v>
      </c>
      <c r="E86" s="58">
        <v>5188.37</v>
      </c>
      <c r="F86" s="59">
        <v>8.6</v>
      </c>
      <c r="G86" s="59">
        <v>36710.080000000002</v>
      </c>
      <c r="H86" s="59">
        <v>291208.40999999997</v>
      </c>
      <c r="I86" s="59">
        <v>30394.15</v>
      </c>
      <c r="J86" s="59">
        <v>181802.16</v>
      </c>
      <c r="K86" s="59">
        <f t="shared" si="4"/>
        <v>212196.31</v>
      </c>
      <c r="L86" s="59">
        <f t="shared" si="5"/>
        <v>-6315.93</v>
      </c>
      <c r="M86" s="59">
        <f t="shared" si="6"/>
        <v>-109406.24999999997</v>
      </c>
      <c r="N86" s="75"/>
      <c r="O86" s="75"/>
      <c r="P86" s="60"/>
      <c r="Q86" s="60">
        <v>193665.31</v>
      </c>
      <c r="R86" s="61"/>
      <c r="S86" s="62"/>
    </row>
    <row r="87" spans="1:19" s="56" customFormat="1" ht="12.95" customHeight="1" x14ac:dyDescent="0.2">
      <c r="A87" s="94"/>
      <c r="B87" s="97"/>
      <c r="C87" s="120"/>
      <c r="D87" s="57">
        <v>2021</v>
      </c>
      <c r="E87" s="58">
        <v>7147.31</v>
      </c>
      <c r="F87" s="59">
        <v>8.6</v>
      </c>
      <c r="G87" s="59">
        <v>43366.06</v>
      </c>
      <c r="H87" s="59">
        <v>353298.25</v>
      </c>
      <c r="I87" s="59">
        <v>47241.03</v>
      </c>
      <c r="J87" s="59">
        <v>342435.24</v>
      </c>
      <c r="K87" s="59">
        <f t="shared" si="4"/>
        <v>389676.27</v>
      </c>
      <c r="L87" s="59">
        <f t="shared" si="5"/>
        <v>3874.9700000000012</v>
      </c>
      <c r="M87" s="59">
        <f t="shared" si="6"/>
        <v>-10863.010000000009</v>
      </c>
      <c r="N87" s="75"/>
      <c r="O87" s="75"/>
      <c r="P87" s="60">
        <v>13316.38</v>
      </c>
      <c r="Q87" s="60">
        <v>334863.31</v>
      </c>
      <c r="R87" s="61"/>
      <c r="S87" s="62"/>
    </row>
    <row r="88" spans="1:19" s="10" customFormat="1" ht="12.95" customHeight="1" x14ac:dyDescent="0.2">
      <c r="A88" s="94"/>
      <c r="B88" s="97"/>
      <c r="C88" s="120"/>
      <c r="D88" s="84" t="s">
        <v>34</v>
      </c>
      <c r="E88" s="17">
        <v>7540.57</v>
      </c>
      <c r="F88" s="18">
        <v>8.6</v>
      </c>
      <c r="G88" s="18">
        <v>54466.32</v>
      </c>
      <c r="H88" s="18">
        <v>459138.06</v>
      </c>
      <c r="I88" s="18">
        <v>50623.07</v>
      </c>
      <c r="J88" s="18">
        <v>379359.7</v>
      </c>
      <c r="K88" s="18">
        <f t="shared" si="4"/>
        <v>429982.77</v>
      </c>
      <c r="L88" s="18">
        <f t="shared" si="5"/>
        <v>-3843.25</v>
      </c>
      <c r="M88" s="18">
        <f t="shared" si="6"/>
        <v>-79778.359999999986</v>
      </c>
      <c r="N88" s="21"/>
      <c r="O88" s="21"/>
      <c r="P88" s="31">
        <v>13316.38</v>
      </c>
      <c r="Q88" s="31">
        <v>334863.31</v>
      </c>
      <c r="R88" s="19"/>
      <c r="S88" s="20"/>
    </row>
    <row r="89" spans="1:19" s="10" customFormat="1" ht="12.95" customHeight="1" x14ac:dyDescent="0.2">
      <c r="A89" s="94"/>
      <c r="B89" s="97"/>
      <c r="C89" s="120"/>
      <c r="D89" s="84" t="s">
        <v>35</v>
      </c>
      <c r="E89" s="17"/>
      <c r="F89" s="18">
        <v>8.6</v>
      </c>
      <c r="G89" s="18"/>
      <c r="H89" s="18"/>
      <c r="I89" s="18"/>
      <c r="J89" s="18"/>
      <c r="K89" s="18">
        <f t="shared" si="4"/>
        <v>0</v>
      </c>
      <c r="L89" s="18">
        <f t="shared" si="5"/>
        <v>0</v>
      </c>
      <c r="M89" s="18">
        <f t="shared" si="6"/>
        <v>0</v>
      </c>
      <c r="N89" s="21"/>
      <c r="O89" s="21"/>
      <c r="P89" s="31"/>
      <c r="Q89" s="31"/>
      <c r="R89" s="19"/>
      <c r="S89" s="20"/>
    </row>
    <row r="90" spans="1:19" s="10" customFormat="1" ht="12.95" customHeight="1" x14ac:dyDescent="0.2">
      <c r="A90" s="94"/>
      <c r="B90" s="97"/>
      <c r="C90" s="120"/>
      <c r="D90" s="84" t="s">
        <v>36</v>
      </c>
      <c r="E90" s="17"/>
      <c r="F90" s="18">
        <v>8.6</v>
      </c>
      <c r="G90" s="18"/>
      <c r="H90" s="18"/>
      <c r="I90" s="18"/>
      <c r="J90" s="18"/>
      <c r="K90" s="18">
        <f t="shared" si="4"/>
        <v>0</v>
      </c>
      <c r="L90" s="18">
        <f t="shared" si="5"/>
        <v>0</v>
      </c>
      <c r="M90" s="18">
        <f t="shared" si="6"/>
        <v>0</v>
      </c>
      <c r="N90" s="21"/>
      <c r="O90" s="21"/>
      <c r="P90" s="31"/>
      <c r="Q90" s="31"/>
      <c r="R90" s="19"/>
      <c r="S90" s="20"/>
    </row>
    <row r="91" spans="1:19" s="10" customFormat="1" ht="12.95" customHeight="1" thickBot="1" x14ac:dyDescent="0.25">
      <c r="A91" s="105"/>
      <c r="B91" s="107"/>
      <c r="C91" s="121"/>
      <c r="D91" s="85" t="s">
        <v>37</v>
      </c>
      <c r="E91" s="11"/>
      <c r="F91" s="12">
        <v>8.6</v>
      </c>
      <c r="G91" s="12"/>
      <c r="H91" s="12"/>
      <c r="I91" s="12"/>
      <c r="J91" s="12"/>
      <c r="K91" s="12">
        <f t="shared" si="4"/>
        <v>0</v>
      </c>
      <c r="L91" s="12">
        <f t="shared" si="5"/>
        <v>0</v>
      </c>
      <c r="M91" s="12">
        <f t="shared" si="6"/>
        <v>0</v>
      </c>
      <c r="N91" s="16"/>
      <c r="O91" s="16"/>
      <c r="P91" s="13"/>
      <c r="Q91" s="13"/>
      <c r="R91" s="13"/>
      <c r="S91" s="14"/>
    </row>
    <row r="92" spans="1:19" s="56" customFormat="1" ht="12.95" customHeight="1" x14ac:dyDescent="0.2">
      <c r="A92" s="93">
        <v>9</v>
      </c>
      <c r="B92" s="96" t="s">
        <v>22</v>
      </c>
      <c r="C92" s="100" t="s">
        <v>29</v>
      </c>
      <c r="D92" s="79">
        <v>2015</v>
      </c>
      <c r="E92" s="80">
        <v>254.66</v>
      </c>
      <c r="F92" s="74">
        <v>8.6</v>
      </c>
      <c r="G92" s="74">
        <v>888.88</v>
      </c>
      <c r="H92" s="74">
        <v>2920.04</v>
      </c>
      <c r="I92" s="74">
        <f t="shared" si="10"/>
        <v>2190.076</v>
      </c>
      <c r="J92" s="74">
        <v>7130.48</v>
      </c>
      <c r="K92" s="74">
        <f t="shared" si="4"/>
        <v>9320.5560000000005</v>
      </c>
      <c r="L92" s="74">
        <f t="shared" si="5"/>
        <v>1301.1959999999999</v>
      </c>
      <c r="M92" s="74">
        <f t="shared" si="6"/>
        <v>4210.4399999999996</v>
      </c>
      <c r="N92" s="81"/>
      <c r="O92" s="81"/>
      <c r="P92" s="81"/>
      <c r="Q92" s="81"/>
      <c r="R92" s="82"/>
      <c r="S92" s="83"/>
    </row>
    <row r="93" spans="1:19" s="56" customFormat="1" ht="12.95" customHeight="1" x14ac:dyDescent="0.2">
      <c r="A93" s="94"/>
      <c r="B93" s="97"/>
      <c r="C93" s="100"/>
      <c r="D93" s="57">
        <v>2016</v>
      </c>
      <c r="E93" s="58">
        <v>2396.7399999999998</v>
      </c>
      <c r="F93" s="59">
        <v>8.6</v>
      </c>
      <c r="G93" s="59">
        <v>18061.72</v>
      </c>
      <c r="H93" s="59">
        <v>73249.179999999993</v>
      </c>
      <c r="I93" s="59">
        <f t="shared" si="10"/>
        <v>20611.963999999996</v>
      </c>
      <c r="J93" s="59">
        <v>84245.36</v>
      </c>
      <c r="K93" s="59">
        <f t="shared" si="4"/>
        <v>104857.32399999999</v>
      </c>
      <c r="L93" s="59">
        <f t="shared" ref="L93:L98" si="14">I93-G93</f>
        <v>2550.2439999999951</v>
      </c>
      <c r="M93" s="59">
        <f t="shared" si="6"/>
        <v>10996.180000000008</v>
      </c>
      <c r="N93" s="75"/>
      <c r="O93" s="75"/>
      <c r="P93" s="75"/>
      <c r="Q93" s="75"/>
      <c r="R93" s="61"/>
      <c r="S93" s="62"/>
    </row>
    <row r="94" spans="1:19" s="56" customFormat="1" ht="12.95" customHeight="1" x14ac:dyDescent="0.2">
      <c r="A94" s="94"/>
      <c r="B94" s="97"/>
      <c r="C94" s="100"/>
      <c r="D94" s="57">
        <v>2017</v>
      </c>
      <c r="E94" s="58">
        <v>3751.35</v>
      </c>
      <c r="F94" s="59">
        <v>8.6</v>
      </c>
      <c r="G94" s="59">
        <v>31415.34</v>
      </c>
      <c r="H94" s="59">
        <v>132765.57999999999</v>
      </c>
      <c r="I94" s="59">
        <f t="shared" si="10"/>
        <v>32261.609999999997</v>
      </c>
      <c r="J94" s="59">
        <v>138429.76000000001</v>
      </c>
      <c r="K94" s="59">
        <f t="shared" si="4"/>
        <v>170691.37</v>
      </c>
      <c r="L94" s="59">
        <f t="shared" si="14"/>
        <v>846.2699999999968</v>
      </c>
      <c r="M94" s="59">
        <f t="shared" si="6"/>
        <v>5664.1800000000221</v>
      </c>
      <c r="N94" s="75"/>
      <c r="O94" s="75"/>
      <c r="P94" s="75"/>
      <c r="Q94" s="75"/>
      <c r="R94" s="61"/>
      <c r="S94" s="62"/>
    </row>
    <row r="95" spans="1:19" s="56" customFormat="1" ht="12.95" customHeight="1" x14ac:dyDescent="0.2">
      <c r="A95" s="94"/>
      <c r="B95" s="97"/>
      <c r="C95" s="100"/>
      <c r="D95" s="57">
        <v>2018</v>
      </c>
      <c r="E95" s="76">
        <v>5869.05</v>
      </c>
      <c r="F95" s="59">
        <v>8.6</v>
      </c>
      <c r="G95" s="77">
        <v>48511.11</v>
      </c>
      <c r="H95" s="77">
        <v>221912.51</v>
      </c>
      <c r="I95" s="59">
        <f t="shared" si="10"/>
        <v>50473.83</v>
      </c>
      <c r="J95" s="77">
        <v>233726.26</v>
      </c>
      <c r="K95" s="59">
        <f t="shared" si="4"/>
        <v>284200.09000000003</v>
      </c>
      <c r="L95" s="59">
        <f t="shared" si="14"/>
        <v>1962.7200000000012</v>
      </c>
      <c r="M95" s="59">
        <f t="shared" si="6"/>
        <v>11813.75</v>
      </c>
      <c r="N95" s="75"/>
      <c r="O95" s="75"/>
      <c r="P95" s="75"/>
      <c r="Q95" s="75"/>
      <c r="R95" s="61"/>
      <c r="S95" s="62"/>
    </row>
    <row r="96" spans="1:19" s="56" customFormat="1" ht="12.95" customHeight="1" x14ac:dyDescent="0.2">
      <c r="A96" s="94"/>
      <c r="B96" s="97"/>
      <c r="C96" s="100"/>
      <c r="D96" s="57">
        <v>2019</v>
      </c>
      <c r="E96" s="76">
        <v>8073.05</v>
      </c>
      <c r="F96" s="74">
        <v>8.6</v>
      </c>
      <c r="G96" s="77">
        <v>66807.81</v>
      </c>
      <c r="H96" s="77">
        <v>335668.15</v>
      </c>
      <c r="I96" s="59">
        <f t="shared" si="10"/>
        <v>69428.23</v>
      </c>
      <c r="J96" s="77">
        <v>359354.26</v>
      </c>
      <c r="K96" s="59">
        <f t="shared" si="4"/>
        <v>428782.49</v>
      </c>
      <c r="L96" s="59">
        <f t="shared" si="14"/>
        <v>2620.4199999999983</v>
      </c>
      <c r="M96" s="59">
        <f t="shared" si="6"/>
        <v>23686.109999999986</v>
      </c>
      <c r="N96" s="75"/>
      <c r="O96" s="75"/>
      <c r="P96" s="75"/>
      <c r="Q96" s="75"/>
      <c r="R96" s="61"/>
      <c r="S96" s="62"/>
    </row>
    <row r="97" spans="1:20" s="56" customFormat="1" ht="12.95" customHeight="1" x14ac:dyDescent="0.2">
      <c r="A97" s="94"/>
      <c r="B97" s="97"/>
      <c r="C97" s="100"/>
      <c r="D97" s="57">
        <v>2020</v>
      </c>
      <c r="E97" s="76">
        <v>10445.83</v>
      </c>
      <c r="F97" s="74">
        <v>8.6</v>
      </c>
      <c r="G97" s="77">
        <v>87105.84</v>
      </c>
      <c r="H97" s="77">
        <v>508397.09</v>
      </c>
      <c r="I97" s="59">
        <f t="shared" si="10"/>
        <v>89834.137999999992</v>
      </c>
      <c r="J97" s="77">
        <v>535917.61</v>
      </c>
      <c r="K97" s="59">
        <f t="shared" si="4"/>
        <v>625751.74800000002</v>
      </c>
      <c r="L97" s="59">
        <f t="shared" si="14"/>
        <v>2728.2979999999952</v>
      </c>
      <c r="M97" s="59">
        <f t="shared" si="6"/>
        <v>27520.51999999996</v>
      </c>
      <c r="N97" s="75"/>
      <c r="O97" s="75"/>
      <c r="P97" s="75"/>
      <c r="Q97" s="75"/>
      <c r="R97" s="61"/>
      <c r="S97" s="62"/>
    </row>
    <row r="98" spans="1:20" s="56" customFormat="1" ht="12.95" customHeight="1" x14ac:dyDescent="0.2">
      <c r="A98" s="94"/>
      <c r="B98" s="97"/>
      <c r="C98" s="100"/>
      <c r="D98" s="57">
        <v>2021</v>
      </c>
      <c r="E98" s="76">
        <v>13837.71</v>
      </c>
      <c r="F98" s="74">
        <v>8.6</v>
      </c>
      <c r="G98" s="77">
        <v>116362.72</v>
      </c>
      <c r="H98" s="77">
        <v>782045.77</v>
      </c>
      <c r="I98" s="59">
        <f t="shared" si="10"/>
        <v>119004.30599999998</v>
      </c>
      <c r="J98" s="77">
        <v>814051.77</v>
      </c>
      <c r="K98" s="59">
        <f t="shared" si="4"/>
        <v>933056.076</v>
      </c>
      <c r="L98" s="59">
        <f t="shared" si="14"/>
        <v>2641.5859999999811</v>
      </c>
      <c r="M98" s="59">
        <f t="shared" si="6"/>
        <v>32006</v>
      </c>
      <c r="N98" s="75"/>
      <c r="O98" s="75"/>
      <c r="P98" s="75"/>
      <c r="Q98" s="75"/>
      <c r="R98" s="61"/>
      <c r="S98" s="62"/>
    </row>
    <row r="99" spans="1:20" s="10" customFormat="1" ht="12.95" customHeight="1" x14ac:dyDescent="0.2">
      <c r="A99" s="94"/>
      <c r="B99" s="97"/>
      <c r="C99" s="100"/>
      <c r="D99" s="84" t="s">
        <v>34</v>
      </c>
      <c r="E99" s="17">
        <v>14796.25</v>
      </c>
      <c r="F99" s="18">
        <v>8.6</v>
      </c>
      <c r="G99" s="18">
        <v>121803.29</v>
      </c>
      <c r="H99" s="18">
        <v>839550.91</v>
      </c>
      <c r="I99" s="18">
        <v>127247.75</v>
      </c>
      <c r="J99" s="18">
        <v>905113.07</v>
      </c>
      <c r="K99" s="18">
        <f t="shared" si="4"/>
        <v>1032360.82</v>
      </c>
      <c r="L99" s="18">
        <f t="shared" si="5"/>
        <v>5444.4600000000064</v>
      </c>
      <c r="M99" s="18">
        <f t="shared" si="6"/>
        <v>65562.159999999916</v>
      </c>
      <c r="N99" s="21"/>
      <c r="O99" s="21"/>
      <c r="P99" s="21"/>
      <c r="Q99" s="21"/>
      <c r="R99" s="19"/>
      <c r="S99" s="20"/>
    </row>
    <row r="100" spans="1:20" s="10" customFormat="1" ht="12.95" customHeight="1" x14ac:dyDescent="0.2">
      <c r="A100" s="94"/>
      <c r="B100" s="97"/>
      <c r="C100" s="100"/>
      <c r="D100" s="84" t="s">
        <v>35</v>
      </c>
      <c r="E100" s="17"/>
      <c r="F100" s="18">
        <v>8.6</v>
      </c>
      <c r="G100" s="18"/>
      <c r="H100" s="18"/>
      <c r="I100" s="18"/>
      <c r="J100" s="18"/>
      <c r="K100" s="18">
        <f t="shared" si="4"/>
        <v>0</v>
      </c>
      <c r="L100" s="18">
        <f t="shared" si="5"/>
        <v>0</v>
      </c>
      <c r="M100" s="18">
        <f t="shared" si="6"/>
        <v>0</v>
      </c>
      <c r="N100" s="21"/>
      <c r="O100" s="21"/>
      <c r="P100" s="21"/>
      <c r="Q100" s="21"/>
      <c r="R100" s="19"/>
      <c r="S100" s="20"/>
    </row>
    <row r="101" spans="1:20" s="10" customFormat="1" ht="12.95" customHeight="1" x14ac:dyDescent="0.2">
      <c r="A101" s="94"/>
      <c r="B101" s="97"/>
      <c r="C101" s="100"/>
      <c r="D101" s="84" t="s">
        <v>36</v>
      </c>
      <c r="E101" s="17"/>
      <c r="F101" s="18">
        <v>8.6</v>
      </c>
      <c r="G101" s="18"/>
      <c r="H101" s="18"/>
      <c r="I101" s="18"/>
      <c r="J101" s="18"/>
      <c r="K101" s="18">
        <f t="shared" si="4"/>
        <v>0</v>
      </c>
      <c r="L101" s="18">
        <f t="shared" si="5"/>
        <v>0</v>
      </c>
      <c r="M101" s="18">
        <f t="shared" si="6"/>
        <v>0</v>
      </c>
      <c r="N101" s="21"/>
      <c r="O101" s="21"/>
      <c r="P101" s="21"/>
      <c r="Q101" s="21"/>
      <c r="R101" s="19"/>
      <c r="S101" s="20"/>
    </row>
    <row r="102" spans="1:20" s="10" customFormat="1" ht="12.95" customHeight="1" thickBot="1" x14ac:dyDescent="0.25">
      <c r="A102" s="95"/>
      <c r="B102" s="98"/>
      <c r="C102" s="100"/>
      <c r="D102" s="85" t="s">
        <v>37</v>
      </c>
      <c r="E102" s="22"/>
      <c r="F102" s="23">
        <v>8.6</v>
      </c>
      <c r="G102" s="23"/>
      <c r="H102" s="23"/>
      <c r="I102" s="18"/>
      <c r="J102" s="23"/>
      <c r="K102" s="23">
        <f t="shared" si="4"/>
        <v>0</v>
      </c>
      <c r="L102" s="23">
        <f t="shared" si="5"/>
        <v>0</v>
      </c>
      <c r="M102" s="23">
        <f t="shared" si="6"/>
        <v>0</v>
      </c>
      <c r="N102" s="38"/>
      <c r="O102" s="38"/>
      <c r="P102" s="38"/>
      <c r="Q102" s="38"/>
      <c r="R102" s="24"/>
      <c r="S102" s="25"/>
    </row>
    <row r="103" spans="1:20" s="56" customFormat="1" ht="12.95" customHeight="1" x14ac:dyDescent="0.2">
      <c r="A103" s="104">
        <v>10</v>
      </c>
      <c r="B103" s="106" t="s">
        <v>22</v>
      </c>
      <c r="C103" s="99" t="s">
        <v>31</v>
      </c>
      <c r="D103" s="50">
        <v>2015</v>
      </c>
      <c r="E103" s="51">
        <v>0</v>
      </c>
      <c r="F103" s="52">
        <v>8.6</v>
      </c>
      <c r="G103" s="52">
        <v>0</v>
      </c>
      <c r="H103" s="52">
        <v>0</v>
      </c>
      <c r="I103" s="52">
        <f t="shared" ref="I103:I107" si="15">E103*F103</f>
        <v>0</v>
      </c>
      <c r="J103" s="52">
        <v>0</v>
      </c>
      <c r="K103" s="52">
        <v>0</v>
      </c>
      <c r="L103" s="52">
        <f t="shared" ref="L103:L113" si="16">I103-G103</f>
        <v>0</v>
      </c>
      <c r="M103" s="52">
        <f t="shared" ref="M103:M113" si="17">J103-H103</f>
        <v>0</v>
      </c>
      <c r="N103" s="73"/>
      <c r="O103" s="73"/>
      <c r="P103" s="73"/>
      <c r="Q103" s="51">
        <v>236640</v>
      </c>
      <c r="R103" s="54"/>
      <c r="S103" s="55"/>
    </row>
    <row r="104" spans="1:20" s="56" customFormat="1" ht="12.95" customHeight="1" x14ac:dyDescent="0.2">
      <c r="A104" s="94"/>
      <c r="B104" s="97"/>
      <c r="C104" s="100"/>
      <c r="D104" s="57">
        <v>2016</v>
      </c>
      <c r="E104" s="58">
        <v>0</v>
      </c>
      <c r="F104" s="59">
        <v>8.6</v>
      </c>
      <c r="G104" s="59">
        <v>0</v>
      </c>
      <c r="H104" s="59">
        <v>0</v>
      </c>
      <c r="I104" s="59">
        <f t="shared" si="15"/>
        <v>0</v>
      </c>
      <c r="J104" s="59">
        <v>0</v>
      </c>
      <c r="K104" s="59">
        <f t="shared" ref="K104:K113" si="18">I104+J104</f>
        <v>0</v>
      </c>
      <c r="L104" s="59">
        <f t="shared" si="16"/>
        <v>0</v>
      </c>
      <c r="M104" s="59">
        <f t="shared" si="17"/>
        <v>0</v>
      </c>
      <c r="N104" s="75"/>
      <c r="O104" s="75"/>
      <c r="P104" s="75"/>
      <c r="Q104" s="58">
        <v>527640</v>
      </c>
      <c r="R104" s="61"/>
      <c r="S104" s="62"/>
    </row>
    <row r="105" spans="1:20" s="56" customFormat="1" ht="12.95" customHeight="1" x14ac:dyDescent="0.2">
      <c r="A105" s="94"/>
      <c r="B105" s="97"/>
      <c r="C105" s="100"/>
      <c r="D105" s="57">
        <v>2017</v>
      </c>
      <c r="E105" s="58">
        <v>24111.599999999999</v>
      </c>
      <c r="F105" s="59">
        <v>8.6</v>
      </c>
      <c r="G105" s="59">
        <v>123918.85</v>
      </c>
      <c r="H105" s="59">
        <v>482000</v>
      </c>
      <c r="I105" s="59">
        <f t="shared" si="15"/>
        <v>207359.75999999998</v>
      </c>
      <c r="J105" s="59">
        <v>964464</v>
      </c>
      <c r="K105" s="59">
        <f t="shared" si="18"/>
        <v>1171823.76</v>
      </c>
      <c r="L105" s="59">
        <f t="shared" si="16"/>
        <v>83440.909999999974</v>
      </c>
      <c r="M105" s="59">
        <f t="shared" si="17"/>
        <v>482464</v>
      </c>
      <c r="N105" s="75"/>
      <c r="O105" s="75"/>
      <c r="P105" s="75"/>
      <c r="Q105" s="58">
        <v>4160640</v>
      </c>
      <c r="R105" s="61"/>
      <c r="S105" s="62"/>
    </row>
    <row r="106" spans="1:20" s="56" customFormat="1" ht="12.95" customHeight="1" x14ac:dyDescent="0.2">
      <c r="A106" s="94"/>
      <c r="B106" s="97"/>
      <c r="C106" s="100"/>
      <c r="D106" s="57">
        <v>2018</v>
      </c>
      <c r="E106" s="58">
        <v>81494.8</v>
      </c>
      <c r="F106" s="59">
        <v>8.6</v>
      </c>
      <c r="G106" s="59">
        <v>383918.85</v>
      </c>
      <c r="H106" s="59">
        <v>517000</v>
      </c>
      <c r="I106" s="59">
        <f t="shared" si="15"/>
        <v>700855.28</v>
      </c>
      <c r="J106" s="59">
        <v>3546708</v>
      </c>
      <c r="K106" s="59">
        <f t="shared" si="18"/>
        <v>4247563.28</v>
      </c>
      <c r="L106" s="59">
        <f t="shared" si="16"/>
        <v>316936.43000000005</v>
      </c>
      <c r="M106" s="59">
        <f t="shared" si="17"/>
        <v>3029708</v>
      </c>
      <c r="N106" s="75"/>
      <c r="O106" s="75"/>
      <c r="P106" s="75"/>
      <c r="Q106" s="58">
        <v>4744992.1900000004</v>
      </c>
      <c r="R106" s="61"/>
      <c r="S106" s="62"/>
    </row>
    <row r="107" spans="1:20" s="56" customFormat="1" ht="12.95" customHeight="1" x14ac:dyDescent="0.2">
      <c r="A107" s="94"/>
      <c r="B107" s="97"/>
      <c r="C107" s="100"/>
      <c r="D107" s="57">
        <v>2019</v>
      </c>
      <c r="E107" s="58">
        <v>138294.15</v>
      </c>
      <c r="F107" s="59">
        <v>8.6</v>
      </c>
      <c r="G107" s="59">
        <v>617777.44999999995</v>
      </c>
      <c r="H107" s="59">
        <v>754164</v>
      </c>
      <c r="I107" s="59">
        <f t="shared" si="15"/>
        <v>1189329.69</v>
      </c>
      <c r="J107" s="59">
        <v>6585667.8300000001</v>
      </c>
      <c r="K107" s="59">
        <f t="shared" si="18"/>
        <v>7774997.5199999996</v>
      </c>
      <c r="L107" s="59">
        <f t="shared" si="16"/>
        <v>571552.24</v>
      </c>
      <c r="M107" s="59">
        <f t="shared" si="17"/>
        <v>5831503.8300000001</v>
      </c>
      <c r="N107" s="75"/>
      <c r="O107" s="75"/>
      <c r="P107" s="75"/>
      <c r="Q107" s="58">
        <v>5544372.1900000004</v>
      </c>
      <c r="R107" s="61"/>
      <c r="S107" s="62"/>
      <c r="T107" s="68"/>
    </row>
    <row r="108" spans="1:20" s="56" customFormat="1" ht="12.95" customHeight="1" x14ac:dyDescent="0.2">
      <c r="A108" s="94"/>
      <c r="B108" s="97"/>
      <c r="C108" s="100"/>
      <c r="D108" s="57">
        <v>2020</v>
      </c>
      <c r="E108" s="58">
        <v>184241.14</v>
      </c>
      <c r="F108" s="59">
        <v>8.6</v>
      </c>
      <c r="G108" s="59">
        <v>1368230.48</v>
      </c>
      <c r="H108" s="59">
        <v>5027418.88</v>
      </c>
      <c r="I108" s="59">
        <v>1247219.56</v>
      </c>
      <c r="J108" s="59">
        <v>7423752.0499999998</v>
      </c>
      <c r="K108" s="59">
        <f t="shared" si="18"/>
        <v>8670971.6099999994</v>
      </c>
      <c r="L108" s="59">
        <f t="shared" si="16"/>
        <v>-121010.91999999993</v>
      </c>
      <c r="M108" s="59">
        <f t="shared" si="17"/>
        <v>2396333.17</v>
      </c>
      <c r="N108" s="75"/>
      <c r="O108" s="75"/>
      <c r="P108" s="75"/>
      <c r="Q108" s="58">
        <v>11027417.060000001</v>
      </c>
      <c r="R108" s="61"/>
      <c r="S108" s="62"/>
      <c r="T108" s="68"/>
    </row>
    <row r="109" spans="1:20" s="56" customFormat="1" ht="12.95" customHeight="1" x14ac:dyDescent="0.2">
      <c r="A109" s="94"/>
      <c r="B109" s="97"/>
      <c r="C109" s="100"/>
      <c r="D109" s="57">
        <v>2021</v>
      </c>
      <c r="E109" s="58">
        <v>233449.91</v>
      </c>
      <c r="F109" s="59">
        <v>8.6</v>
      </c>
      <c r="G109" s="59">
        <v>1709584.11</v>
      </c>
      <c r="H109" s="59">
        <v>9069268.8800000008</v>
      </c>
      <c r="I109" s="59">
        <v>1670414.99</v>
      </c>
      <c r="J109" s="59">
        <v>11458871.27</v>
      </c>
      <c r="K109" s="59">
        <f t="shared" si="18"/>
        <v>13129286.26</v>
      </c>
      <c r="L109" s="59">
        <f t="shared" si="16"/>
        <v>-39169.120000000112</v>
      </c>
      <c r="M109" s="59">
        <f t="shared" si="17"/>
        <v>2389602.3899999987</v>
      </c>
      <c r="N109" s="75"/>
      <c r="O109" s="75"/>
      <c r="P109" s="75">
        <v>295221.96000000002</v>
      </c>
      <c r="Q109" s="58">
        <v>11027417.060000001</v>
      </c>
      <c r="R109" s="61"/>
      <c r="S109" s="62"/>
      <c r="T109" s="68"/>
    </row>
    <row r="110" spans="1:20" s="10" customFormat="1" ht="12.95" customHeight="1" x14ac:dyDescent="0.2">
      <c r="A110" s="94"/>
      <c r="B110" s="97"/>
      <c r="C110" s="100"/>
      <c r="D110" s="84" t="s">
        <v>34</v>
      </c>
      <c r="E110" s="17">
        <v>243626.87</v>
      </c>
      <c r="F110" s="18">
        <v>8.6</v>
      </c>
      <c r="G110" s="18">
        <v>1799603.73</v>
      </c>
      <c r="H110" s="18">
        <v>9436268.8800000008</v>
      </c>
      <c r="I110" s="18">
        <v>1757936.85</v>
      </c>
      <c r="J110" s="18">
        <v>12425682.470000001</v>
      </c>
      <c r="K110" s="18">
        <f t="shared" si="18"/>
        <v>14183619.32</v>
      </c>
      <c r="L110" s="18">
        <f t="shared" si="16"/>
        <v>-41666.879999999888</v>
      </c>
      <c r="M110" s="18">
        <f t="shared" si="17"/>
        <v>2989413.59</v>
      </c>
      <c r="N110" s="21"/>
      <c r="O110" s="21"/>
      <c r="P110" s="21">
        <v>364958.68</v>
      </c>
      <c r="Q110" s="17">
        <v>11027417.060000001</v>
      </c>
      <c r="R110" s="19"/>
      <c r="S110" s="20"/>
    </row>
    <row r="111" spans="1:20" s="10" customFormat="1" ht="12.95" customHeight="1" x14ac:dyDescent="0.2">
      <c r="A111" s="94"/>
      <c r="B111" s="97"/>
      <c r="C111" s="100"/>
      <c r="D111" s="84" t="s">
        <v>35</v>
      </c>
      <c r="E111" s="17"/>
      <c r="F111" s="18">
        <v>8.6</v>
      </c>
      <c r="G111" s="18"/>
      <c r="H111" s="18"/>
      <c r="I111" s="18"/>
      <c r="J111" s="18"/>
      <c r="K111" s="18">
        <f t="shared" si="18"/>
        <v>0</v>
      </c>
      <c r="L111" s="18">
        <f t="shared" si="16"/>
        <v>0</v>
      </c>
      <c r="M111" s="18">
        <f t="shared" si="17"/>
        <v>0</v>
      </c>
      <c r="N111" s="21"/>
      <c r="O111" s="21"/>
      <c r="P111" s="21"/>
      <c r="Q111" s="17"/>
      <c r="R111" s="19"/>
      <c r="S111" s="20"/>
    </row>
    <row r="112" spans="1:20" s="10" customFormat="1" ht="12.95" customHeight="1" x14ac:dyDescent="0.2">
      <c r="A112" s="94"/>
      <c r="B112" s="97"/>
      <c r="C112" s="100"/>
      <c r="D112" s="84" t="s">
        <v>36</v>
      </c>
      <c r="E112" s="17"/>
      <c r="F112" s="18">
        <v>8.6</v>
      </c>
      <c r="G112" s="18"/>
      <c r="H112" s="18"/>
      <c r="I112" s="18"/>
      <c r="J112" s="18"/>
      <c r="K112" s="18">
        <f t="shared" si="18"/>
        <v>0</v>
      </c>
      <c r="L112" s="18">
        <f t="shared" si="16"/>
        <v>0</v>
      </c>
      <c r="M112" s="18">
        <f t="shared" si="17"/>
        <v>0</v>
      </c>
      <c r="N112" s="21"/>
      <c r="O112" s="21"/>
      <c r="P112" s="21"/>
      <c r="Q112" s="17"/>
      <c r="R112" s="19"/>
      <c r="S112" s="20"/>
    </row>
    <row r="113" spans="1:19" s="10" customFormat="1" ht="12.95" customHeight="1" thickBot="1" x14ac:dyDescent="0.25">
      <c r="A113" s="105"/>
      <c r="B113" s="107"/>
      <c r="C113" s="101"/>
      <c r="D113" s="85" t="s">
        <v>37</v>
      </c>
      <c r="E113" s="11"/>
      <c r="F113" s="12">
        <v>8.6</v>
      </c>
      <c r="G113" s="12"/>
      <c r="H113" s="12"/>
      <c r="I113" s="12"/>
      <c r="J113" s="12"/>
      <c r="K113" s="12">
        <f t="shared" si="18"/>
        <v>0</v>
      </c>
      <c r="L113" s="12">
        <f t="shared" si="16"/>
        <v>0</v>
      </c>
      <c r="M113" s="12">
        <f t="shared" si="17"/>
        <v>0</v>
      </c>
      <c r="N113" s="16"/>
      <c r="O113" s="16"/>
      <c r="P113" s="16"/>
      <c r="Q113" s="16"/>
      <c r="R113" s="13"/>
      <c r="S113" s="14"/>
    </row>
    <row r="114" spans="1:19" x14ac:dyDescent="0.2">
      <c r="A114" s="7"/>
      <c r="B114" s="7"/>
      <c r="C114" s="7"/>
      <c r="D114" s="7"/>
      <c r="E114" s="8"/>
      <c r="F114" s="9"/>
      <c r="G114" s="9"/>
      <c r="H114" s="9"/>
      <c r="I114" s="9"/>
      <c r="J114" s="9"/>
      <c r="K114" s="1"/>
      <c r="L114" s="1"/>
      <c r="M114" s="1"/>
      <c r="N114" s="7"/>
      <c r="O114" s="7"/>
      <c r="P114" s="7"/>
      <c r="Q114" s="7"/>
      <c r="R114" s="7"/>
      <c r="S114" s="7"/>
    </row>
    <row r="115" spans="1:19" x14ac:dyDescent="0.2">
      <c r="A115" s="114"/>
      <c r="B115" s="112"/>
      <c r="C115" s="114"/>
    </row>
    <row r="116" spans="1:19" x14ac:dyDescent="0.2">
      <c r="A116" s="115"/>
      <c r="B116" s="113"/>
      <c r="C116" s="115"/>
    </row>
    <row r="117" spans="1:19" x14ac:dyDescent="0.2">
      <c r="A117" s="115"/>
      <c r="B117" s="113"/>
      <c r="C117" s="115"/>
    </row>
    <row r="118" spans="1:19" x14ac:dyDescent="0.2">
      <c r="A118" s="115"/>
      <c r="B118" s="113"/>
      <c r="C118" s="115"/>
    </row>
    <row r="119" spans="1:19" x14ac:dyDescent="0.2">
      <c r="A119" s="115"/>
      <c r="B119" s="113"/>
      <c r="C119" s="115"/>
    </row>
    <row r="120" spans="1:19" x14ac:dyDescent="0.2">
      <c r="A120" s="115"/>
      <c r="B120" s="113"/>
      <c r="C120" s="115"/>
    </row>
  </sheetData>
  <mergeCells count="50">
    <mergeCell ref="A81:A91"/>
    <mergeCell ref="B115:B120"/>
    <mergeCell ref="A115:A120"/>
    <mergeCell ref="C115:C120"/>
    <mergeCell ref="C92:C102"/>
    <mergeCell ref="A103:A113"/>
    <mergeCell ref="B103:B113"/>
    <mergeCell ref="C103:C113"/>
    <mergeCell ref="A92:A102"/>
    <mergeCell ref="B92:B102"/>
    <mergeCell ref="B81:B91"/>
    <mergeCell ref="C81:C91"/>
    <mergeCell ref="B4:B14"/>
    <mergeCell ref="A37:A47"/>
    <mergeCell ref="B37:B47"/>
    <mergeCell ref="C37:C47"/>
    <mergeCell ref="C4:C14"/>
    <mergeCell ref="A15:A25"/>
    <mergeCell ref="R2:R3"/>
    <mergeCell ref="A48:A58"/>
    <mergeCell ref="A70:A80"/>
    <mergeCell ref="B70:B80"/>
    <mergeCell ref="C70:C80"/>
    <mergeCell ref="B15:B25"/>
    <mergeCell ref="C15:C25"/>
    <mergeCell ref="A26:A36"/>
    <mergeCell ref="B26:B36"/>
    <mergeCell ref="C26:C36"/>
    <mergeCell ref="B48:B58"/>
    <mergeCell ref="C48:C58"/>
    <mergeCell ref="A59:A69"/>
    <mergeCell ref="B59:B69"/>
    <mergeCell ref="C59:C69"/>
    <mergeCell ref="A4:A14"/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P2:Q2"/>
    <mergeCell ref="O2:O3"/>
  </mergeCells>
  <pageMargins left="0.23622047244094491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2021-04-26T11:53:30Z</cp:lastPrinted>
  <dcterms:created xsi:type="dcterms:W3CDTF">2017-07-10T08:37:16Z</dcterms:created>
  <dcterms:modified xsi:type="dcterms:W3CDTF">2022-06-08T08:19:14Z</dcterms:modified>
</cp:coreProperties>
</file>