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KSF" sheetId="1" r:id="rId1"/>
    <sheet name="PRB" sheetId="2" r:id="rId2"/>
  </sheets>
  <externalReferences>
    <externalReference r:id="rId5"/>
    <externalReference r:id="rId6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<sst xmlns="http://schemas.openxmlformats.org/spreadsheetml/2006/main" count="494" uniqueCount="175">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</sst>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5.2023\&#1056;&#1091;&#1084;&#1103;&#1085;&#1072;%20&#1050;&#1086;&#1074;&#1072;&#1095;&#1077;&#1074;&#1072;\04_B1_2023_05_PRB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\&#1050;&#1086;&#1089;&#1077;&#1074;\&#1054;&#1058;&#1063;&#1045;&#1058;&#1048;%202023\05.2023\&#1048;&#1088;&#1077;&#1085;&#1072;%20&#1050;&#1088;&#1098;&#1089;&#1090;&#1077;&#1074;&#1072;\04_B1_2023_05_PRB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45077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281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280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100764</v>
          </cell>
          <cell r="H90">
            <v>0</v>
          </cell>
          <cell r="I90">
            <v>10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78061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100</v>
          </cell>
          <cell r="H110">
            <v>0</v>
          </cell>
          <cell r="I110">
            <v>0</v>
          </cell>
          <cell r="J110">
            <v>-11696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355097</v>
          </cell>
          <cell r="H187">
            <v>0</v>
          </cell>
          <cell r="I187">
            <v>-451</v>
          </cell>
          <cell r="J187">
            <v>50907</v>
          </cell>
        </row>
        <row r="190">
          <cell r="E190">
            <v>0</v>
          </cell>
          <cell r="G190">
            <v>26416</v>
          </cell>
          <cell r="H190">
            <v>0</v>
          </cell>
          <cell r="I190">
            <v>0</v>
          </cell>
          <cell r="J190">
            <v>1497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123915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82569</v>
          </cell>
          <cell r="H205">
            <v>0</v>
          </cell>
          <cell r="I205">
            <v>7953</v>
          </cell>
          <cell r="J205">
            <v>0</v>
          </cell>
        </row>
        <row r="223">
          <cell r="E223">
            <v>0</v>
          </cell>
          <cell r="G223">
            <v>16679</v>
          </cell>
          <cell r="H223">
            <v>0</v>
          </cell>
          <cell r="I223">
            <v>35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-650290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-6400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625678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176319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339989</v>
          </cell>
          <cell r="H524">
            <v>0</v>
          </cell>
          <cell r="I524">
            <v>0</v>
          </cell>
          <cell r="J524">
            <v>11696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100</v>
          </cell>
          <cell r="H544">
            <v>0</v>
          </cell>
          <cell r="I544">
            <v>17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-7522</v>
          </cell>
          <cell r="H591">
            <v>0</v>
          </cell>
          <cell r="I591">
            <v>7522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45079</v>
          </cell>
          <cell r="E605" t="str">
            <v>056/813202</v>
          </cell>
          <cell r="H605" t="str">
            <v>riosvbs@unacs.bg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РИОСВ Бургас</v>
          </cell>
          <cell r="F9">
            <v>45077</v>
          </cell>
          <cell r="H9">
            <v>102007021</v>
          </cell>
          <cell r="I9">
            <v>191020000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136724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6400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481334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5">
          <cell r="G425">
            <v>0</v>
          </cell>
          <cell r="J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-351010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Валентин Косев</v>
          </cell>
        </row>
        <row r="603">
          <cell r="D603" t="str">
            <v>Валентин Косев</v>
          </cell>
          <cell r="G603" t="str">
            <v>Павел Маринов</v>
          </cell>
        </row>
        <row r="605">
          <cell r="B605">
            <v>45081</v>
          </cell>
          <cell r="E605" t="str">
            <v>056/813202</v>
          </cell>
          <cell r="H605" t="str">
            <v>riosvbs@unacs.bg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1638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РИОСВ Бургас</v>
      </c>
      <c r="C11" s="22"/>
      <c r="D11" s="22"/>
      <c r="E11" s="23" t="s">
        <v>0</v>
      </c>
      <c r="F11" s="24">
        <f>'[2]OTCHET'!F9</f>
        <v>45077</v>
      </c>
      <c r="G11" s="25" t="s">
        <v>1</v>
      </c>
      <c r="H11" s="26">
        <f>+'[2]OTCHET'!H9</f>
        <v>102007021</v>
      </c>
      <c r="I11" s="448">
        <f>+'[2]OTCHET'!I9</f>
        <v>191020000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Министерство на околната среда и водите</v>
      </c>
      <c r="C13" s="31"/>
      <c r="D13" s="31"/>
      <c r="E13" s="35" t="str">
        <f>+'[2]OTCHET'!E12</f>
        <v>код по ЕБК:</v>
      </c>
      <c r="F13" s="36" t="str">
        <f>+'[2]OTCHET'!F12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98</v>
      </c>
      <c r="F15" s="41" t="str">
        <f>'[2]OTCHET'!F15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'[2]OTCHET'!E110+'[2]OTCHET'!E119+'[2]OTCHET'!E135+'[2]OTCHET'!E136</f>
        <v>0</v>
      </c>
      <c r="F32" s="168">
        <f t="shared" si="1"/>
        <v>0</v>
      </c>
      <c r="G32" s="169">
        <f>'[2]OTCHET'!G110+'[2]OTCHET'!G119+'[2]OTCHET'!G135+'[2]OTCHET'!G136</f>
        <v>0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136724</v>
      </c>
      <c r="G38" s="210">
        <f t="shared" si="3"/>
        <v>136724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0</v>
      </c>
      <c r="F40" s="229">
        <f t="shared" si="1"/>
        <v>0</v>
      </c>
      <c r="G40" s="230">
        <f>'[2]OTCHET'!G187</f>
        <v>0</v>
      </c>
      <c r="H40" s="231">
        <f>'[2]OTCHET'!H187</f>
        <v>0</v>
      </c>
      <c r="I40" s="231">
        <f>'[2]OTCHET'!I187</f>
        <v>0</v>
      </c>
      <c r="J40" s="232">
        <f>'[2]OTCHET'!J187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0</v>
      </c>
      <c r="F41" s="237">
        <f t="shared" si="1"/>
        <v>0</v>
      </c>
      <c r="G41" s="238">
        <f>'[2]OTCHET'!G190</f>
        <v>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0</v>
      </c>
      <c r="F42" s="244">
        <f t="shared" si="1"/>
        <v>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0</v>
      </c>
      <c r="F43" s="250">
        <f t="shared" si="1"/>
        <v>136724</v>
      </c>
      <c r="G43" s="251">
        <f>+'[2]OTCHET'!G205+'[2]OTCHET'!G223+'[2]OTCHET'!G271</f>
        <v>136724</v>
      </c>
      <c r="H43" s="252">
        <f>+'[2]OTCHET'!H205+'[2]OTCHET'!H223+'[2]OTCHET'!H271</f>
        <v>0</v>
      </c>
      <c r="I43" s="252">
        <f>+'[2]OTCHET'!I205+'[2]OTCHET'!I223+'[2]OTCHET'!I271</f>
        <v>0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0</v>
      </c>
      <c r="F49" s="168">
        <f t="shared" si="1"/>
        <v>0</v>
      </c>
      <c r="G49" s="169">
        <f>'[2]OTCHET'!G275+'[2]OTCHET'!G276+'[2]OTCHET'!G284+'[2]OTCHET'!G287</f>
        <v>0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487734</v>
      </c>
      <c r="G56" s="294">
        <f t="shared" si="5"/>
        <v>487734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0</v>
      </c>
      <c r="F57" s="299">
        <f t="shared" si="1"/>
        <v>0</v>
      </c>
      <c r="G57" s="300">
        <f>+'[2]OTCHET'!G361+'[2]OTCHET'!G375+'[2]OTCHET'!G388</f>
        <v>0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487734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487734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0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351010</v>
      </c>
      <c r="G64" s="337">
        <f t="shared" si="6"/>
        <v>351010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-351010</v>
      </c>
      <c r="G66" s="349">
        <f aca="true" t="shared" si="8" ref="G66:L66">SUM(+G68+G76+G77+G84+G85+G86+G89+G90+G91+G92+G93+G94+G95)</f>
        <v>-351010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-351010</v>
      </c>
      <c r="G86" s="310">
        <f aca="true" t="shared" si="11" ref="G86:M86">+G87+G88</f>
        <v>-351010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-351010</v>
      </c>
      <c r="G88" s="383">
        <f>+'[2]OTCHET'!G521+'[2]OTCHET'!G524+'[2]OTCHET'!G544</f>
        <v>-351010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0</v>
      </c>
      <c r="G93" s="169">
        <f>+'[2]OTCHET'!G587+'[2]OTCHET'!G588</f>
        <v>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0</v>
      </c>
      <c r="G94" s="169">
        <f>+'[2]OTCHET'!G589+'[2]OTCHET'!G590</f>
        <v>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0</v>
      </c>
      <c r="H95" s="122">
        <f>'[2]OTCHET'!H591</f>
        <v>0</v>
      </c>
      <c r="I95" s="122">
        <f>'[2]OTCHET'!I591</f>
        <v>0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0</v>
      </c>
      <c r="H96" s="398">
        <f>+'[2]OTCHET'!H594</f>
        <v>0</v>
      </c>
      <c r="I96" s="398">
        <f>+'[2]OTCHET'!I594</f>
        <v>0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riosvbs@unacs.bg</v>
      </c>
      <c r="C107" s="421"/>
      <c r="D107" s="421"/>
      <c r="E107" s="426"/>
      <c r="F107" s="19"/>
      <c r="G107" s="427" t="str">
        <f>+'[2]OTCHET'!E605</f>
        <v>056/813202</v>
      </c>
      <c r="H107" s="427">
        <f>+'[2]OTCHET'!F605</f>
        <v>0</v>
      </c>
      <c r="I107" s="428"/>
      <c r="J107" s="429">
        <f>+'[2]OTCHET'!B605</f>
        <v>45081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+'[2]OTCHET'!D603</f>
        <v>Валентин Косев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+'[2]OTCHET'!G600</f>
        <v>Валентин Косев</v>
      </c>
      <c r="F114" s="447"/>
      <c r="G114" s="443"/>
      <c r="H114" s="3"/>
      <c r="I114" s="447" t="str">
        <f>+'[2]OTCHET'!G603</f>
        <v>Павел Маринов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8" operator="notEqual" stopIfTrue="1">
      <formula>0</formula>
    </cfRule>
  </conditionalFormatting>
  <conditionalFormatting sqref="E105:J105">
    <cfRule type="cellIs" priority="20" dxfId="38" operator="notEqual" stopIfTrue="1">
      <formula>0</formula>
    </cfRule>
  </conditionalFormatting>
  <conditionalFormatting sqref="G107:H107 B107">
    <cfRule type="cellIs" priority="19" dxfId="39" operator="equal" stopIfTrue="1">
      <formula>0</formula>
    </cfRule>
  </conditionalFormatting>
  <conditionalFormatting sqref="I114 E110">
    <cfRule type="cellIs" priority="18" dxfId="40" operator="equal" stopIfTrue="1">
      <formula>0</formula>
    </cfRule>
  </conditionalFormatting>
  <conditionalFormatting sqref="J107">
    <cfRule type="cellIs" priority="17" dxfId="41" operator="equal" stopIfTrue="1">
      <formula>0</formula>
    </cfRule>
  </conditionalFormatting>
  <conditionalFormatting sqref="E114:F114">
    <cfRule type="cellIs" priority="16" dxfId="40" operator="equal" stopIfTrue="1">
      <formula>0</formula>
    </cfRule>
  </conditionalFormatting>
  <conditionalFormatting sqref="F15">
    <cfRule type="cellIs" priority="11" dxfId="42" operator="equal" stopIfTrue="1">
      <formula>"Чужди средства"</formula>
    </cfRule>
    <cfRule type="cellIs" priority="12" dxfId="43" operator="equal" stopIfTrue="1">
      <formula>"СЕС - ДМП"</formula>
    </cfRule>
    <cfRule type="cellIs" priority="13" dxfId="44" operator="equal" stopIfTrue="1">
      <formula>"СЕС - РА"</formula>
    </cfRule>
    <cfRule type="cellIs" priority="14" dxfId="45" operator="equal" stopIfTrue="1">
      <formula>"СЕС - ДЕС"</formula>
    </cfRule>
    <cfRule type="cellIs" priority="15" dxfId="46" operator="equal" stopIfTrue="1">
      <formula>"СЕС - КСФ"</formula>
    </cfRule>
  </conditionalFormatting>
  <conditionalFormatting sqref="B105">
    <cfRule type="cellIs" priority="10" dxfId="47" operator="notEqual" stopIfTrue="1">
      <formula>0</formula>
    </cfRule>
  </conditionalFormatting>
  <conditionalFormatting sqref="I11:J11">
    <cfRule type="cellIs" priority="6" dxfId="48" operator="between" stopIfTrue="1">
      <formula>1000000000000</formula>
      <formula>9999999999999990</formula>
    </cfRule>
    <cfRule type="cellIs" priority="7" dxfId="49" operator="between" stopIfTrue="1">
      <formula>10000000000</formula>
      <formula>999999999999</formula>
    </cfRule>
    <cfRule type="cellIs" priority="8" dxfId="50" operator="between" stopIfTrue="1">
      <formula>1000000</formula>
      <formula>99999999</formula>
    </cfRule>
    <cfRule type="cellIs" priority="9" dxfId="51" operator="between" stopIfTrue="1">
      <formula>100</formula>
      <formula>9999</formula>
    </cfRule>
  </conditionalFormatting>
  <conditionalFormatting sqref="E15">
    <cfRule type="cellIs" priority="1" dxfId="42" operator="equal" stopIfTrue="1">
      <formula>"Чужди средства"</formula>
    </cfRule>
    <cfRule type="cellIs" priority="2" dxfId="43" operator="equal" stopIfTrue="1">
      <formula>"СЕС - ДМП"</formula>
    </cfRule>
    <cfRule type="cellIs" priority="3" dxfId="44" operator="equal" stopIfTrue="1">
      <formula>"СЕС - РА"</formula>
    </cfRule>
    <cfRule type="cellIs" priority="4" dxfId="45" operator="equal" stopIfTrue="1">
      <formula>"СЕС - ДЕС"</formula>
    </cfRule>
    <cfRule type="cellIs" priority="5" dxfId="4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PageLayoutView="0" workbookViewId="0" topLeftCell="B6">
      <selection activeCell="B32" sqref="B3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РИОСВ Бургас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102007021</v>
      </c>
      <c r="I11" s="448">
        <f>+'[1]OTCHET'!I9</f>
        <v>191020000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околната среда и водите</v>
      </c>
      <c r="C13" s="31"/>
      <c r="D13" s="31"/>
      <c r="E13" s="35" t="str">
        <f>+'[1]OTCHET'!E12</f>
        <v>код по ЕБК:</v>
      </c>
      <c r="F13" s="36" t="str">
        <f>+'[1]OTCHET'!F12</f>
        <v>1900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167520</v>
      </c>
      <c r="G22" s="103">
        <f t="shared" si="0"/>
        <v>179206</v>
      </c>
      <c r="H22" s="104">
        <f t="shared" si="0"/>
        <v>0</v>
      </c>
      <c r="I22" s="104">
        <f t="shared" si="0"/>
        <v>10</v>
      </c>
      <c r="J22" s="105">
        <f t="shared" si="0"/>
        <v>-11696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167520</v>
      </c>
      <c r="G25" s="128">
        <f aca="true" t="shared" si="2" ref="G25:M25">+G26+G30+G31+G32+G33</f>
        <v>179206</v>
      </c>
      <c r="H25" s="129">
        <f>+H26+H30+H31+H32+H33</f>
        <v>0</v>
      </c>
      <c r="I25" s="129">
        <f>+I26+I30+I31+I32+I33</f>
        <v>10</v>
      </c>
      <c r="J25" s="130">
        <f>+J26+J30+J31+J32+J33</f>
        <v>-11696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281</v>
      </c>
      <c r="G26" s="134">
        <f>'[1]OTCHET'!G74</f>
        <v>281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280</v>
      </c>
      <c r="G28" s="149">
        <f>'[1]OTCHET'!G77</f>
        <v>280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100774</v>
      </c>
      <c r="G30" s="163">
        <f>'[1]OTCHET'!G90+'[1]OTCHET'!G93+'[1]OTCHET'!G94</f>
        <v>100764</v>
      </c>
      <c r="H30" s="164">
        <f>'[1]OTCHET'!H90+'[1]OTCHET'!H93+'[1]OTCHET'!H94</f>
        <v>0</v>
      </c>
      <c r="I30" s="164">
        <f>'[1]OTCHET'!I90+'[1]OTCHET'!I93+'[1]OTCHET'!I94</f>
        <v>10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78061</v>
      </c>
      <c r="G31" s="169">
        <f>'[1]OTCHET'!G106</f>
        <v>78061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-11596</v>
      </c>
      <c r="G32" s="169">
        <f>'[1]OTCHET'!G110+'[1]OTCHET'!G119+'[1]OTCHET'!G135+'[1]OTCHET'!G136</f>
        <v>100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-11696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664617</v>
      </c>
      <c r="G38" s="210">
        <f t="shared" si="3"/>
        <v>480761</v>
      </c>
      <c r="H38" s="211">
        <f t="shared" si="3"/>
        <v>0</v>
      </c>
      <c r="I38" s="211">
        <f t="shared" si="3"/>
        <v>7537</v>
      </c>
      <c r="J38" s="212">
        <f t="shared" si="3"/>
        <v>176319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557381</v>
      </c>
      <c r="G39" s="222">
        <f t="shared" si="4"/>
        <v>381513</v>
      </c>
      <c r="H39" s="223">
        <f t="shared" si="4"/>
        <v>0</v>
      </c>
      <c r="I39" s="223">
        <f t="shared" si="4"/>
        <v>-451</v>
      </c>
      <c r="J39" s="224">
        <f t="shared" si="4"/>
        <v>176319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405553</v>
      </c>
      <c r="G40" s="230">
        <f>'[1]OTCHET'!G187</f>
        <v>355097</v>
      </c>
      <c r="H40" s="231">
        <f>'[1]OTCHET'!H187</f>
        <v>0</v>
      </c>
      <c r="I40" s="231">
        <f>'[1]OTCHET'!I187</f>
        <v>-451</v>
      </c>
      <c r="J40" s="232">
        <f>'[1]OTCHET'!J187</f>
        <v>50907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27913</v>
      </c>
      <c r="G41" s="238">
        <f>'[1]OTCHET'!G190</f>
        <v>26416</v>
      </c>
      <c r="H41" s="239">
        <f>'[1]OTCHET'!H190</f>
        <v>0</v>
      </c>
      <c r="I41" s="239">
        <f>'[1]OTCHET'!I190</f>
        <v>0</v>
      </c>
      <c r="J41" s="240">
        <f>'[1]OTCHET'!J190</f>
        <v>1497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123915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123915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107236</v>
      </c>
      <c r="G43" s="251">
        <f>+'[1]OTCHET'!G205+'[1]OTCHET'!G223+'[1]OTCHET'!G271</f>
        <v>99248</v>
      </c>
      <c r="H43" s="252">
        <f>+'[1]OTCHET'!H205+'[1]OTCHET'!H223+'[1]OTCHET'!H271</f>
        <v>0</v>
      </c>
      <c r="I43" s="252">
        <f>+'[1]OTCHET'!I205+'[1]OTCHET'!I223+'[1]OTCHET'!I271</f>
        <v>7988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145307</v>
      </c>
      <c r="G56" s="294">
        <f t="shared" si="5"/>
        <v>-31012</v>
      </c>
      <c r="H56" s="295">
        <f t="shared" si="5"/>
        <v>0</v>
      </c>
      <c r="I56" s="296">
        <f t="shared" si="5"/>
        <v>0</v>
      </c>
      <c r="J56" s="297">
        <f t="shared" si="5"/>
        <v>176319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-31012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-31012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176319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176319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-351790</v>
      </c>
      <c r="G64" s="337">
        <f t="shared" si="6"/>
        <v>-332567</v>
      </c>
      <c r="H64" s="338">
        <f t="shared" si="6"/>
        <v>0</v>
      </c>
      <c r="I64" s="338">
        <f t="shared" si="6"/>
        <v>-7527</v>
      </c>
      <c r="J64" s="339">
        <f t="shared" si="6"/>
        <v>-11696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351790</v>
      </c>
      <c r="G66" s="349">
        <f aca="true" t="shared" si="8" ref="G66:L66">SUM(+G68+G76+G77+G84+G85+G86+G89+G90+G91+G92+G93+G94+G95)</f>
        <v>332567</v>
      </c>
      <c r="H66" s="350">
        <f>SUM(+H68+H76+H77+H84+H85+H86+H89+H90+H91+H92+H93+H94+H95)</f>
        <v>0</v>
      </c>
      <c r="I66" s="350">
        <f>SUM(+I68+I76+I77+I84+I85+I86+I89+I90+I91+I92+I93+I94+I95)</f>
        <v>7527</v>
      </c>
      <c r="J66" s="351">
        <f>SUM(+J68+J76+J77+J84+J85+J86+J89+J90+J91+J92+J93+J94+J95)</f>
        <v>11696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351802</v>
      </c>
      <c r="G86" s="310">
        <f aca="true" t="shared" si="11" ref="G86:M86">+G87+G88</f>
        <v>340089</v>
      </c>
      <c r="H86" s="311">
        <f>+H87+H88</f>
        <v>0</v>
      </c>
      <c r="I86" s="311">
        <f>+I87+I88</f>
        <v>17</v>
      </c>
      <c r="J86" s="312">
        <f>+J87+J88</f>
        <v>11696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351802</v>
      </c>
      <c r="G88" s="383">
        <f>+'[1]OTCHET'!G521+'[1]OTCHET'!G524+'[1]OTCHET'!G544</f>
        <v>340089</v>
      </c>
      <c r="H88" s="384">
        <f>+'[1]OTCHET'!H521+'[1]OTCHET'!H524+'[1]OTCHET'!H544</f>
        <v>0</v>
      </c>
      <c r="I88" s="384">
        <f>+'[1]OTCHET'!I521+'[1]OTCHET'!I524+'[1]OTCHET'!I544</f>
        <v>17</v>
      </c>
      <c r="J88" s="385">
        <f>+'[1]OTCHET'!J521+'[1]OTCHET'!J524+'[1]OTCHET'!J544</f>
        <v>11696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-12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-12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-7522</v>
      </c>
      <c r="H95" s="122">
        <f>'[1]OTCHET'!H591</f>
        <v>0</v>
      </c>
      <c r="I95" s="122">
        <f>'[1]OTCHET'!I591</f>
        <v>7522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+'[1]OTCHET'!H605</f>
        <v>riosvbs@unacs.bg</v>
      </c>
      <c r="C107" s="421"/>
      <c r="D107" s="421"/>
      <c r="E107" s="426"/>
      <c r="F107" s="19"/>
      <c r="G107" s="427" t="str">
        <f>+'[1]OTCHET'!E605</f>
        <v>056/813202</v>
      </c>
      <c r="H107" s="427">
        <f>+'[1]OTCHET'!F605</f>
        <v>0</v>
      </c>
      <c r="I107" s="428"/>
      <c r="J107" s="429">
        <f>+'[1]OTCHET'!B605</f>
        <v>45079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+'[1]OTCHET'!D603</f>
        <v>Валентин Косев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+'[1]OTCHET'!G600</f>
        <v>Валентин Косев</v>
      </c>
      <c r="F114" s="447"/>
      <c r="G114" s="443"/>
      <c r="H114" s="3"/>
      <c r="I114" s="447" t="str">
        <f>+'[1]OTCHET'!G603</f>
        <v>Павел Маринов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8" operator="notEqual" stopIfTrue="1">
      <formula>0</formula>
    </cfRule>
  </conditionalFormatting>
  <conditionalFormatting sqref="E105:J105">
    <cfRule type="cellIs" priority="20" dxfId="38" operator="notEqual" stopIfTrue="1">
      <formula>0</formula>
    </cfRule>
  </conditionalFormatting>
  <conditionalFormatting sqref="G107:H107 B107">
    <cfRule type="cellIs" priority="19" dxfId="39" operator="equal" stopIfTrue="1">
      <formula>0</formula>
    </cfRule>
  </conditionalFormatting>
  <conditionalFormatting sqref="I114 E110">
    <cfRule type="cellIs" priority="18" dxfId="40" operator="equal" stopIfTrue="1">
      <formula>0</formula>
    </cfRule>
  </conditionalFormatting>
  <conditionalFormatting sqref="J107">
    <cfRule type="cellIs" priority="17" dxfId="41" operator="equal" stopIfTrue="1">
      <formula>0</formula>
    </cfRule>
  </conditionalFormatting>
  <conditionalFormatting sqref="E114:F114">
    <cfRule type="cellIs" priority="16" dxfId="40" operator="equal" stopIfTrue="1">
      <formula>0</formula>
    </cfRule>
  </conditionalFormatting>
  <conditionalFormatting sqref="F15">
    <cfRule type="cellIs" priority="11" dxfId="42" operator="equal" stopIfTrue="1">
      <formula>"Чужди средства"</formula>
    </cfRule>
    <cfRule type="cellIs" priority="12" dxfId="43" operator="equal" stopIfTrue="1">
      <formula>"СЕС - ДМП"</formula>
    </cfRule>
    <cfRule type="cellIs" priority="13" dxfId="44" operator="equal" stopIfTrue="1">
      <formula>"СЕС - РА"</formula>
    </cfRule>
    <cfRule type="cellIs" priority="14" dxfId="45" operator="equal" stopIfTrue="1">
      <formula>"СЕС - ДЕС"</formula>
    </cfRule>
    <cfRule type="cellIs" priority="15" dxfId="46" operator="equal" stopIfTrue="1">
      <formula>"СЕС - КСФ"</formula>
    </cfRule>
  </conditionalFormatting>
  <conditionalFormatting sqref="B105">
    <cfRule type="cellIs" priority="10" dxfId="47" operator="notEqual" stopIfTrue="1">
      <formula>0</formula>
    </cfRule>
  </conditionalFormatting>
  <conditionalFormatting sqref="I11:J11">
    <cfRule type="cellIs" priority="6" dxfId="48" operator="between" stopIfTrue="1">
      <formula>1000000000000</formula>
      <formula>9999999999999990</formula>
    </cfRule>
    <cfRule type="cellIs" priority="7" dxfId="49" operator="between" stopIfTrue="1">
      <formula>10000000000</formula>
      <formula>999999999999</formula>
    </cfRule>
    <cfRule type="cellIs" priority="8" dxfId="50" operator="between" stopIfTrue="1">
      <formula>1000000</formula>
      <formula>99999999</formula>
    </cfRule>
    <cfRule type="cellIs" priority="9" dxfId="51" operator="between" stopIfTrue="1">
      <formula>100</formula>
      <formula>9999</formula>
    </cfRule>
  </conditionalFormatting>
  <conditionalFormatting sqref="E15">
    <cfRule type="cellIs" priority="1" dxfId="42" operator="equal" stopIfTrue="1">
      <formula>"Чужди средства"</formula>
    </cfRule>
    <cfRule type="cellIs" priority="2" dxfId="43" operator="equal" stopIfTrue="1">
      <formula>"СЕС - ДМП"</formula>
    </cfRule>
    <cfRule type="cellIs" priority="3" dxfId="44" operator="equal" stopIfTrue="1">
      <formula>"СЕС - РА"</formula>
    </cfRule>
    <cfRule type="cellIs" priority="4" dxfId="45" operator="equal" stopIfTrue="1">
      <formula>"СЕС - ДЕС"</formula>
    </cfRule>
    <cfRule type="cellIs" priority="5" dxfId="46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 VA. Vasileva</dc:creator>
  <cp:keywords/>
  <dc:description/>
  <cp:lastModifiedBy>Albena VA. Vasileva</cp:lastModifiedBy>
  <dcterms:created xsi:type="dcterms:W3CDTF">2023-11-01T13:16:29Z</dcterms:created>
  <dcterms:modified xsi:type="dcterms:W3CDTF">2023-11-01T13:36:28Z</dcterms:modified>
  <cp:category/>
  <cp:version/>
  <cp:contentType/>
  <cp:contentStatus/>
</cp:coreProperties>
</file>