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Date">'[1]list'!$B$735:$B$746</definedName>
    <definedName name="EBK_DEIN">'[1]list'!$B$11:$B$277</definedName>
    <definedName name="OP_LIST">'[1]list'!$A$283:$A$319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<sst xmlns="http://schemas.openxmlformats.org/spreadsheetml/2006/main" count="494" uniqueCount="175">
  <si>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ЕИК/БУЛСТАТ</t>
  </si>
  <si>
    <t>код от регистъра на бюджетните организации в СЕБРА</t>
  </si>
  <si>
    <t>§§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</si>
  <si>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</si>
  <si>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</si>
  <si>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</si>
  <si>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</si>
  <si>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(1)</t>
  </si>
  <si>
    <t>(2)</t>
  </si>
  <si>
    <t>(3)</t>
  </si>
  <si>
    <t>(4)</t>
  </si>
  <si>
    <t>(5)</t>
  </si>
  <si>
    <t>(6)</t>
  </si>
  <si>
    <t>ГЛ. СЧЕТОВОДИТЕЛ:</t>
  </si>
  <si>
    <t>ИЗГОТВИЛ:</t>
  </si>
  <si>
    <t>РЪКОВОДИТЕЛ: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</si>
  <si>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</si>
  <si>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</si>
  <si>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</si>
  <si>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</si>
  <si>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</si>
  <si>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</si>
  <si>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</si>
  <si>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</si>
  <si>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</si>
  <si>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</si>
  <si>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>ОТЧЕТ</t>
  </si>
  <si>
    <t>(а)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</si>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</sst>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&quot; &quot;0000&quot; &quot;0000&quot; &quot;0000"/>
    <numFmt numFmtId="165" formatCode="0000&quot; &quot;0000&quot; &quot;0000"/>
    <numFmt numFmtId="166" formatCode="0000&quot; &quot;0000"/>
    <numFmt numFmtId="167" formatCode="0000"/>
    <numFmt numFmtId="168" formatCode="000"/>
    <numFmt numFmtId="169" formatCode="dd\.m\.yyyy\ &quot;г.&quot;;@"/>
    <numFmt numFmtId="170" formatCode="000&quot; &quot;000&quot; &quot;000"/>
    <numFmt numFmtId="171" formatCode="0#&quot;-&quot;0#"/>
    <numFmt numFmtId="172" formatCode="0.0"/>
    <numFmt numFmtId="173" formatCode="00&quot;-&quot;0#"/>
    <numFmt numFmtId="174" formatCode="#,##0;[Red]\(#,##0\)"/>
    <numFmt numFmtId="175" formatCode="#,##0;\(#,##0\)"/>
    <numFmt numFmtId="176" formatCode="&quot;II. ОБЩО РАЗХОДИ ЗА ДЕЙНОСТ &quot;0&quot;&quot;0&quot;&quot;0&quot;&quot;0"/>
    <numFmt numFmtId="177" formatCode="_-* #,##0.00\ _ë_â_-;\-* #,##0.00\ _ë_â_-;_-* &quot;-&quot;??\ _ë_â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sz val="10"/>
      <name val="Heba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name val="Times New Roman Cyr"/>
      <family val="1"/>
    </font>
    <font>
      <sz val="12"/>
      <color indexed="16"/>
      <name val="Times New Roman CYR"/>
      <family val="0"/>
    </font>
    <font>
      <sz val="10"/>
      <name val="Arial Cyr"/>
      <family val="0"/>
    </font>
    <font>
      <sz val="12"/>
      <color indexed="2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u val="single"/>
      <sz val="10"/>
      <color indexed="30"/>
      <name val="Hebar"/>
      <family val="0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0" fillId="33" borderId="0" xfId="56" applyFont="1" applyFill="1" applyAlignment="1" applyProtection="1">
      <alignment horizontal="left" vertical="center"/>
      <protection/>
    </xf>
    <xf numFmtId="0" fontId="19" fillId="33" borderId="0" xfId="56" applyFont="1" applyFill="1" applyAlignment="1" applyProtection="1" quotePrefix="1">
      <alignment vertical="center"/>
      <protection/>
    </xf>
    <xf numFmtId="0" fontId="20" fillId="33" borderId="0" xfId="56" applyFont="1" applyFill="1" applyAlignment="1" applyProtection="1" quotePrefix="1">
      <alignment vertical="center"/>
      <protection/>
    </xf>
    <xf numFmtId="0" fontId="19" fillId="33" borderId="0" xfId="56" applyFont="1" applyFill="1" applyAlignment="1" applyProtection="1">
      <alignment horizontal="left" vertical="center"/>
      <protection/>
    </xf>
    <xf numFmtId="3" fontId="77" fillId="34" borderId="10" xfId="56" applyNumberFormat="1" applyFont="1" applyFill="1" applyBorder="1" applyAlignment="1" applyProtection="1">
      <alignment horizontal="right" vertical="center"/>
      <protection/>
    </xf>
    <xf numFmtId="0" fontId="19" fillId="33" borderId="0" xfId="56" applyFont="1" applyFill="1" applyBorder="1" applyAlignment="1" applyProtection="1">
      <alignment horizontal="right" vertical="center"/>
      <protection/>
    </xf>
    <xf numFmtId="0" fontId="28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 quotePrefix="1">
      <alignment horizontal="left"/>
      <protection/>
    </xf>
    <xf numFmtId="0" fontId="45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0" fontId="45" fillId="35" borderId="0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/>
      <protection/>
    </xf>
    <xf numFmtId="0" fontId="45" fillId="33" borderId="0" xfId="0" applyFont="1" applyFill="1" applyAlignment="1" applyProtection="1" quotePrefix="1">
      <alignment horizontal="left"/>
      <protection/>
    </xf>
    <xf numFmtId="0" fontId="46" fillId="33" borderId="0" xfId="0" applyFont="1" applyFill="1" applyBorder="1" applyAlignment="1" applyProtection="1" quotePrefix="1">
      <alignment horizontal="left"/>
      <protection/>
    </xf>
    <xf numFmtId="0" fontId="27" fillId="36" borderId="11" xfId="0" applyFont="1" applyFill="1" applyBorder="1" applyAlignment="1" applyProtection="1" quotePrefix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0" fontId="45" fillId="36" borderId="12" xfId="0" applyFont="1" applyFill="1" applyBorder="1" applyAlignment="1" applyProtection="1">
      <alignment/>
      <protection/>
    </xf>
    <xf numFmtId="0" fontId="45" fillId="36" borderId="13" xfId="0" applyFont="1" applyFill="1" applyBorder="1" applyAlignment="1" applyProtection="1">
      <alignment/>
      <protection/>
    </xf>
    <xf numFmtId="0" fontId="45" fillId="0" borderId="14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26" fillId="34" borderId="1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right"/>
      <protection/>
    </xf>
    <xf numFmtId="169" fontId="78" fillId="37" borderId="10" xfId="56" applyNumberFormat="1" applyFont="1" applyFill="1" applyBorder="1" applyAlignment="1" applyProtection="1">
      <alignment horizontal="center" vertical="center"/>
      <protection/>
    </xf>
    <xf numFmtId="0" fontId="19" fillId="33" borderId="0" xfId="56" applyFont="1" applyFill="1" applyAlignment="1" applyProtection="1">
      <alignment horizontal="right" vertical="center"/>
      <protection/>
    </xf>
    <xf numFmtId="170" fontId="20" fillId="34" borderId="10" xfId="56" applyNumberFormat="1" applyFont="1" applyFill="1" applyBorder="1" applyAlignment="1" applyProtection="1">
      <alignment horizontal="center" vertical="center"/>
      <protection/>
    </xf>
    <xf numFmtId="1" fontId="79" fillId="34" borderId="15" xfId="56" applyNumberFormat="1" applyFont="1" applyFill="1" applyBorder="1" applyAlignment="1" applyProtection="1">
      <alignment horizontal="center" vertical="center"/>
      <protection/>
    </xf>
    <xf numFmtId="1" fontId="79" fillId="34" borderId="16" xfId="56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right"/>
      <protection/>
    </xf>
    <xf numFmtId="0" fontId="19" fillId="33" borderId="17" xfId="56" applyFont="1" applyFill="1" applyBorder="1" applyAlignment="1" applyProtection="1">
      <alignment horizontal="right" vertical="top" wrapText="1"/>
      <protection/>
    </xf>
    <xf numFmtId="0" fontId="44" fillId="38" borderId="1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right" vertical="center"/>
      <protection/>
    </xf>
    <xf numFmtId="49" fontId="80" fillId="38" borderId="10" xfId="56" applyNumberFormat="1" applyFont="1" applyFill="1" applyBorder="1" applyAlignment="1" applyProtection="1">
      <alignment horizontal="center" vertical="center"/>
      <protection/>
    </xf>
    <xf numFmtId="0" fontId="19" fillId="33" borderId="0" xfId="56" applyFont="1" applyFill="1" applyAlignment="1" applyProtection="1">
      <alignment horizontal="right" vertical="top" wrapText="1"/>
      <protection/>
    </xf>
    <xf numFmtId="0" fontId="81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2" fillId="32" borderId="10" xfId="56" applyNumberFormat="1" applyFont="1" applyFill="1" applyBorder="1" applyAlignment="1" applyProtection="1">
      <alignment horizontal="center" vertical="center"/>
      <protection/>
    </xf>
    <xf numFmtId="0" fontId="82" fillId="32" borderId="10" xfId="56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25" fillId="33" borderId="18" xfId="0" applyFont="1" applyFill="1" applyBorder="1" applyAlignment="1" applyProtection="1">
      <alignment/>
      <protection/>
    </xf>
    <xf numFmtId="0" fontId="25" fillId="33" borderId="18" xfId="0" applyFont="1" applyFill="1" applyBorder="1" applyAlignment="1" applyProtection="1">
      <alignment horizontal="right"/>
      <protection/>
    </xf>
    <xf numFmtId="172" fontId="25" fillId="33" borderId="19" xfId="0" applyNumberFormat="1" applyFont="1" applyFill="1" applyBorder="1" applyAlignment="1" applyProtection="1">
      <alignment/>
      <protection/>
    </xf>
    <xf numFmtId="172" fontId="25" fillId="33" borderId="20" xfId="0" applyNumberFormat="1" applyFont="1" applyFill="1" applyBorder="1" applyAlignment="1" applyProtection="1">
      <alignment/>
      <protection/>
    </xf>
    <xf numFmtId="172" fontId="25" fillId="33" borderId="0" xfId="0" applyNumberFormat="1" applyFont="1" applyFill="1" applyBorder="1" applyAlignment="1" applyProtection="1">
      <alignment/>
      <protection/>
    </xf>
    <xf numFmtId="172" fontId="25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25" fillId="33" borderId="21" xfId="0" applyFont="1" applyFill="1" applyBorder="1" applyAlignment="1" applyProtection="1" quotePrefix="1">
      <alignment horizontal="center"/>
      <protection/>
    </xf>
    <xf numFmtId="0" fontId="25" fillId="33" borderId="22" xfId="0" applyFont="1" applyFill="1" applyBorder="1" applyAlignment="1" applyProtection="1" quotePrefix="1">
      <alignment horizontal="center"/>
      <protection/>
    </xf>
    <xf numFmtId="0" fontId="49" fillId="38" borderId="23" xfId="56" applyFont="1" applyFill="1" applyBorder="1" applyAlignment="1" applyProtection="1">
      <alignment horizontal="center" vertical="center" wrapText="1"/>
      <protection/>
    </xf>
    <xf numFmtId="0" fontId="78" fillId="38" borderId="23" xfId="0" applyFont="1" applyFill="1" applyBorder="1" applyAlignment="1" applyProtection="1">
      <alignment horizontal="center" vertical="center" wrapText="1"/>
      <protection/>
    </xf>
    <xf numFmtId="0" fontId="50" fillId="38" borderId="24" xfId="0" applyFont="1" applyFill="1" applyBorder="1" applyAlignment="1" applyProtection="1">
      <alignment horizontal="left" vertical="center"/>
      <protection/>
    </xf>
    <xf numFmtId="0" fontId="50" fillId="38" borderId="25" xfId="56" applyFont="1" applyFill="1" applyBorder="1" applyAlignment="1" applyProtection="1">
      <alignment horizontal="left" vertical="center"/>
      <protection/>
    </xf>
    <xf numFmtId="0" fontId="50" fillId="38" borderId="25" xfId="0" applyFont="1" applyFill="1" applyBorder="1" applyAlignment="1" applyProtection="1">
      <alignment horizontal="left" vertical="center"/>
      <protection/>
    </xf>
    <xf numFmtId="0" fontId="50" fillId="38" borderId="26" xfId="56" applyFont="1" applyFill="1" applyBorder="1" applyAlignment="1" applyProtection="1">
      <alignment horizontal="left" vertical="center"/>
      <protection/>
    </xf>
    <xf numFmtId="172" fontId="25" fillId="0" borderId="27" xfId="0" applyNumberFormat="1" applyFont="1" applyFill="1" applyBorder="1" applyAlignment="1" applyProtection="1">
      <alignment horizontal="center" vertical="center" wrapText="1"/>
      <protection/>
    </xf>
    <xf numFmtId="172" fontId="25" fillId="33" borderId="22" xfId="0" applyNumberFormat="1" applyFont="1" applyFill="1" applyBorder="1" applyAlignment="1" applyProtection="1">
      <alignment horizontal="center" vertical="center" wrapText="1"/>
      <protection/>
    </xf>
    <xf numFmtId="0" fontId="44" fillId="38" borderId="28" xfId="56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7" fillId="33" borderId="27" xfId="0" applyFont="1" applyFill="1" applyBorder="1" applyAlignment="1" applyProtection="1" quotePrefix="1">
      <alignment horizontal="center" vertical="top"/>
      <protection/>
    </xf>
    <xf numFmtId="0" fontId="25" fillId="33" borderId="27" xfId="0" applyFont="1" applyFill="1" applyBorder="1" applyAlignment="1" applyProtection="1" quotePrefix="1">
      <alignment horizontal="center"/>
      <protection/>
    </xf>
    <xf numFmtId="0" fontId="49" fillId="38" borderId="27" xfId="56" applyFont="1" applyFill="1" applyBorder="1" applyAlignment="1" applyProtection="1">
      <alignment horizontal="center" vertical="center" wrapText="1"/>
      <protection/>
    </xf>
    <xf numFmtId="0" fontId="78" fillId="38" borderId="27" xfId="0" applyFont="1" applyFill="1" applyBorder="1" applyAlignment="1" applyProtection="1">
      <alignment horizontal="center" vertical="center" wrapText="1"/>
      <protection/>
    </xf>
    <xf numFmtId="0" fontId="50" fillId="32" borderId="16" xfId="0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 applyProtection="1">
      <alignment horizontal="center" vertical="center" wrapText="1"/>
      <protection/>
    </xf>
    <xf numFmtId="0" fontId="50" fillId="32" borderId="29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/>
      <protection/>
    </xf>
    <xf numFmtId="0" fontId="25" fillId="33" borderId="22" xfId="0" applyFont="1" applyFill="1" applyBorder="1" applyAlignment="1" applyProtection="1">
      <alignment horizontal="center"/>
      <protection/>
    </xf>
    <xf numFmtId="0" fontId="44" fillId="38" borderId="30" xfId="56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25" fillId="33" borderId="21" xfId="0" applyFont="1" applyFill="1" applyBorder="1" applyAlignment="1" applyProtection="1">
      <alignment horizontal="center"/>
      <protection/>
    </xf>
    <xf numFmtId="0" fontId="25" fillId="33" borderId="31" xfId="0" applyFont="1" applyFill="1" applyBorder="1" applyAlignment="1" applyProtection="1">
      <alignment horizontal="center"/>
      <protection/>
    </xf>
    <xf numFmtId="0" fontId="25" fillId="33" borderId="32" xfId="0" applyFont="1" applyFill="1" applyBorder="1" applyAlignment="1" applyProtection="1">
      <alignment horizontal="center"/>
      <protection/>
    </xf>
    <xf numFmtId="0" fontId="25" fillId="33" borderId="33" xfId="0" applyFont="1" applyFill="1" applyBorder="1" applyAlignment="1" applyProtection="1">
      <alignment horizontal="center"/>
      <protection/>
    </xf>
    <xf numFmtId="0" fontId="25" fillId="0" borderId="27" xfId="0" applyFont="1" applyBorder="1" applyAlignment="1" applyProtection="1">
      <alignment horizontal="center"/>
      <protection/>
    </xf>
    <xf numFmtId="0" fontId="44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25" fillId="33" borderId="35" xfId="0" applyFont="1" applyFill="1" applyBorder="1" applyAlignment="1" applyProtection="1" quotePrefix="1">
      <alignment horizontal="center"/>
      <protection/>
    </xf>
    <xf numFmtId="0" fontId="50" fillId="33" borderId="36" xfId="0" applyFont="1" applyFill="1" applyBorder="1" applyAlignment="1" applyProtection="1" quotePrefix="1">
      <alignment horizontal="center"/>
      <protection/>
    </xf>
    <xf numFmtId="0" fontId="50" fillId="33" borderId="10" xfId="0" applyFont="1" applyFill="1" applyBorder="1" applyAlignment="1" applyProtection="1" quotePrefix="1">
      <alignment horizontal="center"/>
      <protection/>
    </xf>
    <xf numFmtId="0" fontId="50" fillId="33" borderId="29" xfId="0" applyFont="1" applyFill="1" applyBorder="1" applyAlignment="1" applyProtection="1" quotePrefix="1">
      <alignment horizontal="center"/>
      <protection/>
    </xf>
    <xf numFmtId="0" fontId="45" fillId="0" borderId="37" xfId="0" applyFont="1" applyBorder="1" applyAlignment="1" applyProtection="1" quotePrefix="1">
      <alignment horizontal="center"/>
      <protection/>
    </xf>
    <xf numFmtId="0" fontId="28" fillId="33" borderId="22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25" fillId="33" borderId="21" xfId="0" applyFont="1" applyFill="1" applyBorder="1" applyAlignment="1" applyProtection="1">
      <alignment/>
      <protection/>
    </xf>
    <xf numFmtId="0" fontId="25" fillId="33" borderId="38" xfId="0" applyFont="1" applyFill="1" applyBorder="1" applyAlignment="1" applyProtection="1">
      <alignment/>
      <protection/>
    </xf>
    <xf numFmtId="0" fontId="25" fillId="33" borderId="3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0" borderId="40" xfId="0" applyFont="1" applyBorder="1" applyAlignment="1" applyProtection="1">
      <alignment/>
      <protection/>
    </xf>
    <xf numFmtId="0" fontId="25" fillId="33" borderId="22" xfId="0" applyFont="1" applyFill="1" applyBorder="1" applyAlignment="1" applyProtection="1">
      <alignment/>
      <protection/>
    </xf>
    <xf numFmtId="0" fontId="44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7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25" fillId="38" borderId="41" xfId="0" applyFont="1" applyFill="1" applyBorder="1" applyAlignment="1" applyProtection="1" quotePrefix="1">
      <alignment horizontal="left"/>
      <protection/>
    </xf>
    <xf numFmtId="3" fontId="25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25" fillId="0" borderId="37" xfId="0" applyNumberFormat="1" applyFont="1" applyBorder="1" applyAlignment="1" applyProtection="1">
      <alignment/>
      <protection/>
    </xf>
    <xf numFmtId="4" fontId="25" fillId="33" borderId="22" xfId="0" applyNumberFormat="1" applyFont="1" applyFill="1" applyBorder="1" applyAlignment="1" applyProtection="1">
      <alignment/>
      <protection/>
    </xf>
    <xf numFmtId="3" fontId="44" fillId="38" borderId="43" xfId="0" applyNumberFormat="1" applyFont="1" applyFill="1" applyBorder="1" applyAlignment="1" applyProtection="1">
      <alignment horizontal="center"/>
      <protection/>
    </xf>
    <xf numFmtId="172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25" fillId="0" borderId="23" xfId="0" applyNumberFormat="1" applyFont="1" applyBorder="1" applyAlignment="1" applyProtection="1">
      <alignment/>
      <protection/>
    </xf>
    <xf numFmtId="1" fontId="25" fillId="33" borderId="22" xfId="0" applyNumberFormat="1" applyFont="1" applyFill="1" applyBorder="1" applyAlignment="1" applyProtection="1">
      <alignment horizontal="right"/>
      <protection/>
    </xf>
    <xf numFmtId="3" fontId="51" fillId="33" borderId="48" xfId="0" applyNumberFormat="1" applyFont="1" applyFill="1" applyBorder="1" applyAlignment="1" applyProtection="1">
      <alignment horizontal="center"/>
      <protection/>
    </xf>
    <xf numFmtId="172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25" fillId="0" borderId="54" xfId="0" applyNumberFormat="1" applyFont="1" applyBorder="1" applyAlignment="1" applyProtection="1">
      <alignment/>
      <protection/>
    </xf>
    <xf numFmtId="3" fontId="51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0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51" fillId="33" borderId="10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51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25" fillId="32" borderId="57" xfId="0" applyNumberFormat="1" applyFont="1" applyFill="1" applyBorder="1" applyAlignment="1" applyProtection="1">
      <alignment/>
      <protection/>
    </xf>
    <xf numFmtId="3" fontId="51" fillId="32" borderId="57" xfId="0" applyNumberFormat="1" applyFont="1" applyFill="1" applyBorder="1" applyAlignment="1" applyProtection="1">
      <alignment/>
      <protection/>
    </xf>
    <xf numFmtId="3" fontId="51" fillId="32" borderId="58" xfId="0" applyNumberFormat="1" applyFont="1" applyFill="1" applyBorder="1" applyAlignment="1" applyProtection="1">
      <alignment/>
      <protection/>
    </xf>
    <xf numFmtId="3" fontId="51" fillId="32" borderId="59" xfId="0" applyNumberFormat="1" applyFont="1" applyFill="1" applyBorder="1" applyAlignment="1" applyProtection="1">
      <alignment/>
      <protection/>
    </xf>
    <xf numFmtId="3" fontId="51" fillId="32" borderId="60" xfId="0" applyNumberFormat="1" applyFont="1" applyFill="1" applyBorder="1" applyAlignment="1" applyProtection="1">
      <alignment/>
      <protection/>
    </xf>
    <xf numFmtId="1" fontId="25" fillId="0" borderId="27" xfId="0" applyNumberFormat="1" applyFont="1" applyBorder="1" applyAlignment="1" applyProtection="1">
      <alignment/>
      <protection/>
    </xf>
    <xf numFmtId="3" fontId="51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25" fillId="32" borderId="61" xfId="0" applyNumberFormat="1" applyFont="1" applyFill="1" applyBorder="1" applyAlignment="1" applyProtection="1">
      <alignment/>
      <protection/>
    </xf>
    <xf numFmtId="3" fontId="51" fillId="32" borderId="61" xfId="0" applyNumberFormat="1" applyFont="1" applyFill="1" applyBorder="1" applyAlignment="1" applyProtection="1">
      <alignment/>
      <protection/>
    </xf>
    <xf numFmtId="3" fontId="51" fillId="32" borderId="62" xfId="0" applyNumberFormat="1" applyFont="1" applyFill="1" applyBorder="1" applyAlignment="1" applyProtection="1">
      <alignment/>
      <protection/>
    </xf>
    <xf numFmtId="3" fontId="51" fillId="32" borderId="63" xfId="0" applyNumberFormat="1" applyFont="1" applyFill="1" applyBorder="1" applyAlignment="1" applyProtection="1">
      <alignment/>
      <protection/>
    </xf>
    <xf numFmtId="3" fontId="51" fillId="32" borderId="64" xfId="0" applyNumberFormat="1" applyFont="1" applyFill="1" applyBorder="1" applyAlignment="1" applyProtection="1">
      <alignment/>
      <protection/>
    </xf>
    <xf numFmtId="1" fontId="25" fillId="0" borderId="35" xfId="0" applyNumberFormat="1" applyFont="1" applyBorder="1" applyAlignment="1" applyProtection="1">
      <alignment/>
      <protection/>
    </xf>
    <xf numFmtId="3" fontId="51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25" fillId="32" borderId="66" xfId="0" applyNumberFormat="1" applyFont="1" applyFill="1" applyBorder="1" applyAlignment="1" applyProtection="1">
      <alignment/>
      <protection/>
    </xf>
    <xf numFmtId="3" fontId="51" fillId="32" borderId="66" xfId="0" applyNumberFormat="1" applyFont="1" applyFill="1" applyBorder="1" applyAlignment="1" applyProtection="1">
      <alignment/>
      <protection/>
    </xf>
    <xf numFmtId="3" fontId="51" fillId="32" borderId="67" xfId="0" applyNumberFormat="1" applyFont="1" applyFill="1" applyBorder="1" applyAlignment="1" applyProtection="1">
      <alignment/>
      <protection/>
    </xf>
    <xf numFmtId="3" fontId="51" fillId="32" borderId="68" xfId="0" applyNumberFormat="1" applyFont="1" applyFill="1" applyBorder="1" applyAlignment="1" applyProtection="1">
      <alignment/>
      <protection/>
    </xf>
    <xf numFmtId="3" fontId="51" fillId="32" borderId="69" xfId="0" applyNumberFormat="1" applyFont="1" applyFill="1" applyBorder="1" applyAlignment="1" applyProtection="1">
      <alignment/>
      <protection/>
    </xf>
    <xf numFmtId="3" fontId="51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51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51" fillId="33" borderId="63" xfId="0" applyNumberFormat="1" applyFont="1" applyFill="1" applyBorder="1" applyAlignment="1" applyProtection="1">
      <alignment horizontal="center"/>
      <protection/>
    </xf>
    <xf numFmtId="1" fontId="25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52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51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25" fillId="0" borderId="77" xfId="0" applyNumberFormat="1" applyFont="1" applyBorder="1" applyAlignment="1" applyProtection="1">
      <alignment/>
      <protection/>
    </xf>
    <xf numFmtId="3" fontId="51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51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51" fillId="33" borderId="68" xfId="0" applyNumberFormat="1" applyFont="1" applyFill="1" applyBorder="1" applyAlignment="1" applyProtection="1" quotePrefix="1">
      <alignment horizontal="center"/>
      <protection/>
    </xf>
    <xf numFmtId="172" fontId="26" fillId="33" borderId="0" xfId="0" applyNumberFormat="1" applyFont="1" applyFill="1" applyBorder="1" applyAlignment="1" applyProtection="1">
      <alignment/>
      <protection/>
    </xf>
    <xf numFmtId="0" fontId="27" fillId="39" borderId="41" xfId="0" applyFont="1" applyFill="1" applyBorder="1" applyAlignment="1" applyProtection="1" quotePrefix="1">
      <alignment horizontal="left"/>
      <protection/>
    </xf>
    <xf numFmtId="0" fontId="25" fillId="39" borderId="41" xfId="0" applyFont="1" applyFill="1" applyBorder="1" applyAlignment="1" applyProtection="1">
      <alignment horizontal="left"/>
      <protection/>
    </xf>
    <xf numFmtId="0" fontId="25" fillId="39" borderId="41" xfId="0" applyFont="1" applyFill="1" applyBorder="1" applyAlignment="1" applyProtection="1" quotePrefix="1">
      <alignment horizontal="left"/>
      <protection/>
    </xf>
    <xf numFmtId="3" fontId="25" fillId="39" borderId="41" xfId="0" applyNumberFormat="1" applyFont="1" applyFill="1" applyBorder="1" applyAlignment="1" applyProtection="1">
      <alignment/>
      <protection/>
    </xf>
    <xf numFmtId="3" fontId="25" fillId="39" borderId="42" xfId="0" applyNumberFormat="1" applyFont="1" applyFill="1" applyBorder="1" applyAlignment="1" applyProtection="1">
      <alignment/>
      <protection/>
    </xf>
    <xf numFmtId="3" fontId="25" fillId="39" borderId="43" xfId="0" applyNumberFormat="1" applyFont="1" applyFill="1" applyBorder="1" applyAlignment="1" applyProtection="1">
      <alignment/>
      <protection/>
    </xf>
    <xf numFmtId="3" fontId="25" fillId="39" borderId="44" xfId="0" applyNumberFormat="1" applyFont="1" applyFill="1" applyBorder="1" applyAlignment="1" applyProtection="1">
      <alignment/>
      <protection/>
    </xf>
    <xf numFmtId="1" fontId="25" fillId="0" borderId="78" xfId="0" applyNumberFormat="1" applyFont="1" applyBorder="1" applyAlignment="1" applyProtection="1">
      <alignment/>
      <protection/>
    </xf>
    <xf numFmtId="3" fontId="44" fillId="39" borderId="43" xfId="0" applyNumberFormat="1" applyFont="1" applyFill="1" applyBorder="1" applyAlignment="1" applyProtection="1">
      <alignment horizontal="center"/>
      <protection/>
    </xf>
    <xf numFmtId="172" fontId="26" fillId="0" borderId="0" xfId="0" applyNumberFormat="1" applyFont="1" applyAlignment="1" applyProtection="1">
      <alignment/>
      <protection/>
    </xf>
    <xf numFmtId="172" fontId="26" fillId="33" borderId="0" xfId="0" applyNumberFormat="1" applyFont="1" applyFill="1" applyAlignment="1" applyProtection="1">
      <alignment/>
      <protection/>
    </xf>
    <xf numFmtId="172" fontId="26" fillId="35" borderId="0" xfId="0" applyNumberFormat="1" applyFont="1" applyFill="1" applyBorder="1" applyAlignment="1" applyProtection="1">
      <alignment/>
      <protection/>
    </xf>
    <xf numFmtId="172" fontId="25" fillId="35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25" fillId="33" borderId="0" xfId="0" applyNumberFormat="1" applyFont="1" applyFill="1" applyBorder="1" applyAlignment="1" applyProtection="1">
      <alignment horizontal="right"/>
      <protection/>
    </xf>
    <xf numFmtId="0" fontId="26" fillId="34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7" fillId="34" borderId="86" xfId="56" applyNumberFormat="1" applyFont="1" applyFill="1" applyBorder="1" applyAlignment="1" applyProtection="1">
      <alignment horizontal="right" vertical="center"/>
      <protection/>
    </xf>
    <xf numFmtId="3" fontId="77" fillId="34" borderId="87" xfId="56" applyNumberFormat="1" applyFont="1" applyFill="1" applyBorder="1" applyAlignment="1" applyProtection="1">
      <alignment horizontal="right" vertical="center"/>
      <protection/>
    </xf>
    <xf numFmtId="3" fontId="77" fillId="34" borderId="84" xfId="56" applyNumberFormat="1" applyFont="1" applyFill="1" applyBorder="1" applyAlignment="1" applyProtection="1">
      <alignment horizontal="right" vertical="center"/>
      <protection/>
    </xf>
    <xf numFmtId="3" fontId="77" fillId="34" borderId="88" xfId="56" applyNumberFormat="1" applyFont="1" applyFill="1" applyBorder="1" applyAlignment="1" applyProtection="1">
      <alignment horizontal="right" vertical="center"/>
      <protection/>
    </xf>
    <xf numFmtId="3" fontId="51" fillId="33" borderId="89" xfId="0" applyNumberFormat="1" applyFont="1" applyFill="1" applyBorder="1" applyAlignment="1" applyProtection="1">
      <alignment horizontal="center"/>
      <protection/>
    </xf>
    <xf numFmtId="0" fontId="26" fillId="34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7" fillId="34" borderId="93" xfId="56" applyNumberFormat="1" applyFont="1" applyFill="1" applyBorder="1" applyAlignment="1" applyProtection="1">
      <alignment horizontal="right" vertical="center"/>
      <protection/>
    </xf>
    <xf numFmtId="3" fontId="77" fillId="34" borderId="94" xfId="56" applyNumberFormat="1" applyFont="1" applyFill="1" applyBorder="1" applyAlignment="1" applyProtection="1">
      <alignment horizontal="right" vertical="center"/>
      <protection/>
    </xf>
    <xf numFmtId="3" fontId="77" fillId="34" borderId="91" xfId="56" applyNumberFormat="1" applyFont="1" applyFill="1" applyBorder="1" applyAlignment="1" applyProtection="1">
      <alignment horizontal="right" vertical="center"/>
      <protection/>
    </xf>
    <xf numFmtId="3" fontId="77" fillId="34" borderId="95" xfId="56" applyNumberFormat="1" applyFont="1" applyFill="1" applyBorder="1" applyAlignment="1" applyProtection="1">
      <alignment horizontal="right" vertical="center"/>
      <protection/>
    </xf>
    <xf numFmtId="0" fontId="26" fillId="34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7" fillId="34" borderId="99" xfId="56" applyNumberFormat="1" applyFont="1" applyFill="1" applyBorder="1" applyAlignment="1" applyProtection="1">
      <alignment horizontal="right" vertical="center"/>
      <protection/>
    </xf>
    <xf numFmtId="3" fontId="77" fillId="34" borderId="100" xfId="56" applyNumberFormat="1" applyFont="1" applyFill="1" applyBorder="1" applyAlignment="1" applyProtection="1">
      <alignment horizontal="right" vertical="center"/>
      <protection/>
    </xf>
    <xf numFmtId="3" fontId="77" fillId="34" borderId="97" xfId="56" applyNumberFormat="1" applyFont="1" applyFill="1" applyBorder="1" applyAlignment="1" applyProtection="1">
      <alignment horizontal="right" vertical="center"/>
      <protection/>
    </xf>
    <xf numFmtId="3" fontId="77" fillId="34" borderId="101" xfId="56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4" borderId="35" xfId="0" applyFont="1" applyFill="1" applyBorder="1" applyAlignment="1" applyProtection="1">
      <alignment horizontal="left"/>
      <protection/>
    </xf>
    <xf numFmtId="3" fontId="26" fillId="34" borderId="35" xfId="0" applyNumberFormat="1" applyFont="1" applyFill="1" applyBorder="1" applyAlignment="1" applyProtection="1">
      <alignment/>
      <protection/>
    </xf>
    <xf numFmtId="3" fontId="26" fillId="34" borderId="36" xfId="0" applyNumberFormat="1" applyFont="1" applyFill="1" applyBorder="1" applyAlignment="1" applyProtection="1">
      <alignment/>
      <protection/>
    </xf>
    <xf numFmtId="3" fontId="26" fillId="34" borderId="10" xfId="0" applyNumberFormat="1" applyFont="1" applyFill="1" applyBorder="1" applyAlignment="1" applyProtection="1">
      <alignment/>
      <protection/>
    </xf>
    <xf numFmtId="3" fontId="26" fillId="34" borderId="29" xfId="0" applyNumberFormat="1" applyFont="1" applyFill="1" applyBorder="1" applyAlignment="1" applyProtection="1">
      <alignment/>
      <protection/>
    </xf>
    <xf numFmtId="3" fontId="51" fillId="34" borderId="10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52" fillId="33" borderId="50" xfId="0" applyFont="1" applyFill="1" applyBorder="1" applyAlignment="1" applyProtection="1">
      <alignment horizontal="left"/>
      <protection/>
    </xf>
    <xf numFmtId="0" fontId="26" fillId="34" borderId="57" xfId="0" applyFont="1" applyFill="1" applyBorder="1" applyAlignment="1" applyProtection="1">
      <alignment horizontal="left"/>
      <protection/>
    </xf>
    <xf numFmtId="0" fontId="26" fillId="34" borderId="57" xfId="0" applyFont="1" applyFill="1" applyBorder="1" applyAlignment="1" applyProtection="1" quotePrefix="1">
      <alignment horizontal="left"/>
      <protection/>
    </xf>
    <xf numFmtId="3" fontId="26" fillId="34" borderId="57" xfId="0" applyNumberFormat="1" applyFont="1" applyFill="1" applyBorder="1" applyAlignment="1" applyProtection="1">
      <alignment/>
      <protection/>
    </xf>
    <xf numFmtId="3" fontId="26" fillId="34" borderId="58" xfId="0" applyNumberFormat="1" applyFont="1" applyFill="1" applyBorder="1" applyAlignment="1" applyProtection="1">
      <alignment/>
      <protection/>
    </xf>
    <xf numFmtId="3" fontId="26" fillId="34" borderId="59" xfId="0" applyNumberFormat="1" applyFont="1" applyFill="1" applyBorder="1" applyAlignment="1" applyProtection="1">
      <alignment/>
      <protection/>
    </xf>
    <xf numFmtId="3" fontId="26" fillId="34" borderId="60" xfId="0" applyNumberFormat="1" applyFont="1" applyFill="1" applyBorder="1" applyAlignment="1" applyProtection="1">
      <alignment/>
      <protection/>
    </xf>
    <xf numFmtId="3" fontId="51" fillId="34" borderId="59" xfId="0" applyNumberFormat="1" applyFont="1" applyFill="1" applyBorder="1" applyAlignment="1" applyProtection="1">
      <alignment horizontal="center"/>
      <protection/>
    </xf>
    <xf numFmtId="0" fontId="26" fillId="34" borderId="66" xfId="0" applyFont="1" applyFill="1" applyBorder="1" applyAlignment="1" applyProtection="1">
      <alignment horizontal="left"/>
      <protection/>
    </xf>
    <xf numFmtId="0" fontId="52" fillId="34" borderId="65" xfId="0" applyFont="1" applyFill="1" applyBorder="1" applyAlignment="1" applyProtection="1">
      <alignment horizontal="left"/>
      <protection/>
    </xf>
    <xf numFmtId="0" fontId="26" fillId="34" borderId="66" xfId="0" applyFont="1" applyFill="1" applyBorder="1" applyAlignment="1" applyProtection="1" quotePrefix="1">
      <alignment horizontal="left"/>
      <protection/>
    </xf>
    <xf numFmtId="3" fontId="26" fillId="34" borderId="66" xfId="0" applyNumberFormat="1" applyFont="1" applyFill="1" applyBorder="1" applyAlignment="1" applyProtection="1">
      <alignment/>
      <protection/>
    </xf>
    <xf numFmtId="3" fontId="26" fillId="34" borderId="67" xfId="0" applyNumberFormat="1" applyFont="1" applyFill="1" applyBorder="1" applyAlignment="1" applyProtection="1">
      <alignment/>
      <protection/>
    </xf>
    <xf numFmtId="3" fontId="26" fillId="34" borderId="68" xfId="0" applyNumberFormat="1" applyFont="1" applyFill="1" applyBorder="1" applyAlignment="1" applyProtection="1">
      <alignment/>
      <protection/>
    </xf>
    <xf numFmtId="3" fontId="26" fillId="34" borderId="69" xfId="0" applyNumberFormat="1" applyFont="1" applyFill="1" applyBorder="1" applyAlignment="1" applyProtection="1">
      <alignment/>
      <protection/>
    </xf>
    <xf numFmtId="1" fontId="25" fillId="0" borderId="105" xfId="0" applyNumberFormat="1" applyFont="1" applyBorder="1" applyAlignment="1" applyProtection="1">
      <alignment/>
      <protection/>
    </xf>
    <xf numFmtId="1" fontId="25" fillId="0" borderId="106" xfId="0" applyNumberFormat="1" applyFont="1" applyBorder="1" applyAlignment="1" applyProtection="1">
      <alignment/>
      <protection/>
    </xf>
    <xf numFmtId="3" fontId="51" fillId="34" borderId="68" xfId="0" applyNumberFormat="1" applyFont="1" applyFill="1" applyBorder="1" applyAlignment="1" applyProtection="1">
      <alignment horizontal="center"/>
      <protection/>
    </xf>
    <xf numFmtId="0" fontId="53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51" fillId="33" borderId="30" xfId="0" applyNumberFormat="1" applyFont="1" applyFill="1" applyBorder="1" applyAlignment="1" applyProtection="1" quotePrefix="1">
      <alignment horizontal="center"/>
      <protection/>
    </xf>
    <xf numFmtId="0" fontId="27" fillId="5" borderId="41" xfId="0" applyFont="1" applyFill="1" applyBorder="1" applyAlignment="1" applyProtection="1">
      <alignment horizontal="left"/>
      <protection/>
    </xf>
    <xf numFmtId="0" fontId="25" fillId="5" borderId="41" xfId="0" applyFont="1" applyFill="1" applyBorder="1" applyAlignment="1" applyProtection="1">
      <alignment horizontal="left"/>
      <protection/>
    </xf>
    <xf numFmtId="3" fontId="25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3" fillId="5" borderId="43" xfId="56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51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51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51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51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0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51" fillId="40" borderId="10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52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7" fillId="34" borderId="41" xfId="0" applyFont="1" applyFill="1" applyBorder="1" applyAlignment="1" applyProtection="1" quotePrefix="1">
      <alignment horizontal="left"/>
      <protection/>
    </xf>
    <xf numFmtId="0" fontId="25" fillId="34" borderId="41" xfId="0" applyFont="1" applyFill="1" applyBorder="1" applyAlignment="1" applyProtection="1">
      <alignment horizontal="left"/>
      <protection/>
    </xf>
    <xf numFmtId="0" fontId="25" fillId="34" borderId="41" xfId="0" applyFont="1" applyFill="1" applyBorder="1" applyAlignment="1" applyProtection="1" quotePrefix="1">
      <alignment horizontal="left"/>
      <protection/>
    </xf>
    <xf numFmtId="3" fontId="25" fillId="34" borderId="41" xfId="0" applyNumberFormat="1" applyFont="1" applyFill="1" applyBorder="1" applyAlignment="1" applyProtection="1">
      <alignment/>
      <protection/>
    </xf>
    <xf numFmtId="3" fontId="26" fillId="34" borderId="42" xfId="0" applyNumberFormat="1" applyFont="1" applyFill="1" applyBorder="1" applyAlignment="1" applyProtection="1">
      <alignment/>
      <protection/>
    </xf>
    <xf numFmtId="3" fontId="26" fillId="34" borderId="43" xfId="0" applyNumberFormat="1" applyFont="1" applyFill="1" applyBorder="1" applyAlignment="1" applyProtection="1">
      <alignment/>
      <protection/>
    </xf>
    <xf numFmtId="3" fontId="26" fillId="34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51" fillId="34" borderId="43" xfId="0" applyNumberFormat="1" applyFont="1" applyFill="1" applyBorder="1" applyAlignment="1" applyProtection="1">
      <alignment horizontal="center"/>
      <protection/>
    </xf>
    <xf numFmtId="0" fontId="27" fillId="38" borderId="108" xfId="0" applyFont="1" applyFill="1" applyBorder="1" applyAlignment="1" applyProtection="1">
      <alignment horizontal="left"/>
      <protection/>
    </xf>
    <xf numFmtId="0" fontId="25" fillId="38" borderId="108" xfId="0" applyFont="1" applyFill="1" applyBorder="1" applyAlignment="1" applyProtection="1">
      <alignment horizontal="left"/>
      <protection/>
    </xf>
    <xf numFmtId="174" fontId="25" fillId="38" borderId="108" xfId="0" applyNumberFormat="1" applyFont="1" applyFill="1" applyBorder="1" applyAlignment="1" applyProtection="1">
      <alignment/>
      <protection/>
    </xf>
    <xf numFmtId="174" fontId="26" fillId="32" borderId="109" xfId="0" applyNumberFormat="1" applyFont="1" applyFill="1" applyBorder="1" applyAlignment="1" applyProtection="1">
      <alignment/>
      <protection/>
    </xf>
    <xf numFmtId="174" fontId="26" fillId="32" borderId="110" xfId="0" applyNumberFormat="1" applyFont="1" applyFill="1" applyBorder="1" applyAlignment="1" applyProtection="1">
      <alignment/>
      <protection/>
    </xf>
    <xf numFmtId="174" fontId="26" fillId="32" borderId="111" xfId="0" applyNumberFormat="1" applyFont="1" applyFill="1" applyBorder="1" applyAlignment="1" applyProtection="1">
      <alignment/>
      <protection/>
    </xf>
    <xf numFmtId="3" fontId="51" fillId="38" borderId="110" xfId="0" applyNumberFormat="1" applyFont="1" applyFill="1" applyBorder="1" applyAlignment="1" applyProtection="1">
      <alignment horizontal="center"/>
      <protection/>
    </xf>
    <xf numFmtId="0" fontId="84" fillId="41" borderId="112" xfId="57" applyFont="1" applyFill="1" applyBorder="1" applyAlignment="1" applyProtection="1">
      <alignment horizontal="center"/>
      <protection/>
    </xf>
    <xf numFmtId="0" fontId="28" fillId="33" borderId="113" xfId="0" applyFont="1" applyFill="1" applyBorder="1" applyAlignment="1" applyProtection="1" quotePrefix="1">
      <alignment horizontal="left"/>
      <protection/>
    </xf>
    <xf numFmtId="174" fontId="85" fillId="33" borderId="113" xfId="0" applyNumberFormat="1" applyFont="1" applyFill="1" applyBorder="1" applyAlignment="1" applyProtection="1" quotePrefix="1">
      <alignment/>
      <protection/>
    </xf>
    <xf numFmtId="174" fontId="86" fillId="33" borderId="113" xfId="0" applyNumberFormat="1" applyFont="1" applyFill="1" applyBorder="1" applyAlignment="1" applyProtection="1" quotePrefix="1">
      <alignment/>
      <protection/>
    </xf>
    <xf numFmtId="174" fontId="86" fillId="33" borderId="106" xfId="0" applyNumberFormat="1" applyFont="1" applyFill="1" applyBorder="1" applyAlignment="1" applyProtection="1" quotePrefix="1">
      <alignment/>
      <protection/>
    </xf>
    <xf numFmtId="3" fontId="51" fillId="33" borderId="34" xfId="0" applyNumberFormat="1" applyFont="1" applyFill="1" applyBorder="1" applyAlignment="1" applyProtection="1" quotePrefix="1">
      <alignment horizontal="center"/>
      <protection/>
    </xf>
    <xf numFmtId="0" fontId="25" fillId="38" borderId="41" xfId="0" applyFont="1" applyFill="1" applyBorder="1" applyAlignment="1" applyProtection="1">
      <alignment horizontal="left"/>
      <protection/>
    </xf>
    <xf numFmtId="174" fontId="25" fillId="38" borderId="41" xfId="0" applyNumberFormat="1" applyFont="1" applyFill="1" applyBorder="1" applyAlignment="1" applyProtection="1">
      <alignment horizontal="right"/>
      <protection/>
    </xf>
    <xf numFmtId="174" fontId="26" fillId="32" borderId="42" xfId="0" applyNumberFormat="1" applyFont="1" applyFill="1" applyBorder="1" applyAlignment="1" applyProtection="1">
      <alignment horizontal="right"/>
      <protection/>
    </xf>
    <xf numFmtId="174" fontId="26" fillId="32" borderId="43" xfId="0" applyNumberFormat="1" applyFont="1" applyFill="1" applyBorder="1" applyAlignment="1" applyProtection="1">
      <alignment horizontal="right"/>
      <protection/>
    </xf>
    <xf numFmtId="174" fontId="26" fillId="32" borderId="44" xfId="0" applyNumberFormat="1" applyFont="1" applyFill="1" applyBorder="1" applyAlignment="1" applyProtection="1">
      <alignment horizontal="right"/>
      <protection/>
    </xf>
    <xf numFmtId="1" fontId="25" fillId="0" borderId="37" xfId="0" applyNumberFormat="1" applyFont="1" applyBorder="1" applyAlignment="1" applyProtection="1">
      <alignment horizontal="right"/>
      <protection/>
    </xf>
    <xf numFmtId="3" fontId="51" fillId="38" borderId="43" xfId="0" applyNumberFormat="1" applyFont="1" applyFill="1" applyBorder="1" applyAlignment="1" applyProtection="1">
      <alignment horizontal="center"/>
      <protection/>
    </xf>
    <xf numFmtId="0" fontId="25" fillId="33" borderId="21" xfId="0" applyFont="1" applyFill="1" applyBorder="1" applyAlignment="1" applyProtection="1">
      <alignment horizontal="left"/>
      <protection/>
    </xf>
    <xf numFmtId="3" fontId="25" fillId="33" borderId="21" xfId="0" applyNumberFormat="1" applyFont="1" applyFill="1" applyBorder="1" applyAlignment="1" applyProtection="1">
      <alignment horizontal="right"/>
      <protection/>
    </xf>
    <xf numFmtId="3" fontId="25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25" fillId="0" borderId="21" xfId="0" applyNumberFormat="1" applyFont="1" applyBorder="1" applyAlignment="1" applyProtection="1">
      <alignment horizontal="right"/>
      <protection/>
    </xf>
    <xf numFmtId="3" fontId="51" fillId="33" borderId="30" xfId="0" applyNumberFormat="1" applyFont="1" applyFill="1" applyBorder="1" applyAlignment="1" applyProtection="1">
      <alignment horizontal="center"/>
      <protection/>
    </xf>
    <xf numFmtId="0" fontId="2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2" fontId="26" fillId="0" borderId="114" xfId="0" applyNumberFormat="1" applyFont="1" applyBorder="1" applyAlignment="1" applyProtection="1">
      <alignment/>
      <protection/>
    </xf>
    <xf numFmtId="0" fontId="2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51" fillId="43" borderId="59" xfId="0" applyNumberFormat="1" applyFont="1" applyFill="1" applyBorder="1" applyAlignment="1" applyProtection="1" quotePrefix="1">
      <alignment horizontal="center"/>
      <protection/>
    </xf>
    <xf numFmtId="172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51" fillId="43" borderId="63" xfId="0" applyNumberFormat="1" applyFont="1" applyFill="1" applyBorder="1" applyAlignment="1" applyProtection="1" quotePrefix="1">
      <alignment horizontal="center"/>
      <protection/>
    </xf>
    <xf numFmtId="172" fontId="26" fillId="43" borderId="61" xfId="0" applyNumberFormat="1" applyFont="1" applyFill="1" applyBorder="1" applyAlignment="1" applyProtection="1">
      <alignment/>
      <protection/>
    </xf>
    <xf numFmtId="172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51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25" fillId="43" borderId="66" xfId="0" applyFont="1" applyFill="1" applyBorder="1" applyAlignment="1" applyProtection="1">
      <alignment horizontal="left"/>
      <protection/>
    </xf>
    <xf numFmtId="0" fontId="25" fillId="33" borderId="102" xfId="0" applyFont="1" applyFill="1" applyBorder="1" applyAlignment="1" applyProtection="1" quotePrefix="1">
      <alignment horizontal="left"/>
      <protection/>
    </xf>
    <xf numFmtId="172" fontId="26" fillId="33" borderId="61" xfId="0" applyNumberFormat="1" applyFont="1" applyFill="1" applyBorder="1" applyAlignment="1" applyProtection="1">
      <alignment/>
      <protection/>
    </xf>
    <xf numFmtId="1" fontId="25" fillId="0" borderId="61" xfId="0" applyNumberFormat="1" applyFont="1" applyBorder="1" applyAlignment="1" applyProtection="1">
      <alignment/>
      <protection/>
    </xf>
    <xf numFmtId="0" fontId="2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25" fillId="0" borderId="120" xfId="0" applyNumberFormat="1" applyFont="1" applyBorder="1" applyAlignment="1" applyProtection="1">
      <alignment/>
      <protection/>
    </xf>
    <xf numFmtId="3" fontId="51" fillId="43" borderId="118" xfId="0" applyNumberFormat="1" applyFont="1" applyFill="1" applyBorder="1" applyAlignment="1" applyProtection="1">
      <alignment horizontal="center"/>
      <protection/>
    </xf>
    <xf numFmtId="172" fontId="26" fillId="0" borderId="116" xfId="0" applyNumberFormat="1" applyFont="1" applyBorder="1" applyAlignment="1" applyProtection="1">
      <alignment/>
      <protection/>
    </xf>
    <xf numFmtId="172" fontId="26" fillId="33" borderId="121" xfId="0" applyNumberFormat="1" applyFont="1" applyFill="1" applyBorder="1" applyAlignment="1" applyProtection="1">
      <alignment/>
      <protection/>
    </xf>
    <xf numFmtId="1" fontId="25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25" fillId="33" borderId="122" xfId="0" applyNumberFormat="1" applyFont="1" applyFill="1" applyBorder="1" applyAlignment="1" applyProtection="1">
      <alignment/>
      <protection/>
    </xf>
    <xf numFmtId="1" fontId="25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25" fillId="33" borderId="77" xfId="0" applyNumberFormat="1" applyFont="1" applyFill="1" applyBorder="1" applyAlignment="1" applyProtection="1">
      <alignment/>
      <protection/>
    </xf>
    <xf numFmtId="1" fontId="25" fillId="0" borderId="105" xfId="0" applyNumberFormat="1" applyFont="1" applyBorder="1" applyAlignment="1" applyProtection="1">
      <alignment/>
      <protection/>
    </xf>
    <xf numFmtId="1" fontId="25" fillId="0" borderId="77" xfId="0" applyNumberFormat="1" applyFont="1" applyBorder="1" applyAlignment="1" applyProtection="1">
      <alignment/>
      <protection/>
    </xf>
    <xf numFmtId="1" fontId="25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7" fillId="33" borderId="0" xfId="57" applyFont="1" applyFill="1" applyBorder="1" applyProtection="1">
      <alignment/>
      <protection/>
    </xf>
    <xf numFmtId="0" fontId="28" fillId="33" borderId="20" xfId="0" applyFont="1" applyFill="1" applyBorder="1" applyAlignment="1" applyProtection="1" quotePrefix="1">
      <alignment horizontal="left"/>
      <protection/>
    </xf>
    <xf numFmtId="174" fontId="85" fillId="33" borderId="20" xfId="0" applyNumberFormat="1" applyFont="1" applyFill="1" applyBorder="1" applyAlignment="1" applyProtection="1" quotePrefix="1">
      <alignment/>
      <protection/>
    </xf>
    <xf numFmtId="174" fontId="86" fillId="33" borderId="20" xfId="0" applyNumberFormat="1" applyFont="1" applyFill="1" applyBorder="1" applyAlignment="1" applyProtection="1" quotePrefix="1">
      <alignment/>
      <protection/>
    </xf>
    <xf numFmtId="1" fontId="25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25" fillId="33" borderId="0" xfId="0" applyNumberFormat="1" applyFont="1" applyFill="1" applyBorder="1" applyAlignment="1" applyProtection="1">
      <alignment/>
      <protection/>
    </xf>
    <xf numFmtId="0" fontId="19" fillId="33" borderId="0" xfId="56" applyFont="1" applyFill="1" applyBorder="1" applyAlignment="1" applyProtection="1">
      <alignment horizontal="left" vertical="center"/>
      <protection/>
    </xf>
    <xf numFmtId="1" fontId="25" fillId="33" borderId="45" xfId="0" applyNumberFormat="1" applyFont="1" applyFill="1" applyBorder="1" applyAlignment="1" applyProtection="1">
      <alignment/>
      <protection/>
    </xf>
    <xf numFmtId="0" fontId="88" fillId="34" borderId="10" xfId="56" applyFont="1" applyFill="1" applyBorder="1" applyAlignment="1" applyProtection="1">
      <alignment horizontal="center" vertical="center"/>
      <protection/>
    </xf>
    <xf numFmtId="0" fontId="89" fillId="34" borderId="10" xfId="56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39" fillId="32" borderId="10" xfId="58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1" fontId="58" fillId="33" borderId="0" xfId="0" applyNumberFormat="1" applyFont="1" applyFill="1" applyBorder="1" applyAlignment="1" applyProtection="1">
      <alignment/>
      <protection/>
    </xf>
    <xf numFmtId="0" fontId="33" fillId="33" borderId="17" xfId="56" applyFont="1" applyFill="1" applyBorder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right"/>
      <protection/>
    </xf>
    <xf numFmtId="3" fontId="45" fillId="33" borderId="0" xfId="0" applyNumberFormat="1" applyFont="1" applyFill="1" applyAlignment="1" applyProtection="1">
      <alignment/>
      <protection/>
    </xf>
    <xf numFmtId="1" fontId="25" fillId="33" borderId="114" xfId="0" applyNumberFormat="1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left"/>
      <protection/>
    </xf>
    <xf numFmtId="3" fontId="59" fillId="33" borderId="116" xfId="0" applyNumberFormat="1" applyFont="1" applyFill="1" applyBorder="1" applyAlignment="1" applyProtection="1">
      <alignment horizontal="center" vertical="center"/>
      <protection/>
    </xf>
    <xf numFmtId="1" fontId="51" fillId="33" borderId="0" xfId="0" applyNumberFormat="1" applyFont="1" applyFill="1" applyBorder="1" applyAlignment="1" applyProtection="1">
      <alignment horizontal="right"/>
      <protection/>
    </xf>
    <xf numFmtId="3" fontId="45" fillId="33" borderId="114" xfId="0" applyNumberFormat="1" applyFont="1" applyFill="1" applyBorder="1" applyAlignment="1" applyProtection="1">
      <alignment/>
      <protection/>
    </xf>
    <xf numFmtId="0" fontId="45" fillId="33" borderId="114" xfId="0" applyFont="1" applyFill="1" applyBorder="1" applyAlignment="1" applyProtection="1">
      <alignment/>
      <protection/>
    </xf>
    <xf numFmtId="172" fontId="44" fillId="33" borderId="0" xfId="0" applyNumberFormat="1" applyFont="1" applyFill="1" applyBorder="1" applyAlignment="1" applyProtection="1" quotePrefix="1">
      <alignment horizontal="left"/>
      <protection/>
    </xf>
    <xf numFmtId="3" fontId="25" fillId="33" borderId="0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 quotePrefix="1">
      <alignment horizontal="left"/>
      <protection/>
    </xf>
    <xf numFmtId="0" fontId="28" fillId="35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B3_2013" xfId="57"/>
    <cellStyle name="Normal_BIN 7301,7311 and 63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4" formatCode="0000&quot; &quot;0000&quot; &quot;0000&quot; &quot;0000"/>
      <border/>
    </dxf>
    <dxf>
      <numFmt numFmtId="165" formatCode="0000&quot; &quot;0000&quot; &quot;0000"/>
      <border/>
    </dxf>
    <dxf>
      <numFmt numFmtId="166" formatCode="0000&quot; &quot;0000"/>
      <border/>
    </dxf>
    <dxf>
      <numFmt numFmtId="167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8.2023\&#1048;&#1088;&#1077;&#1085;&#1072;%20&#1050;&#1088;&#1098;&#1089;&#1090;&#1077;&#1074;&#1072;\04_B1_2023_08_PRB_KS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8.2023\&#1056;&#1091;&#1084;&#1103;&#1085;&#1072;%20&#1050;&#1086;&#1074;&#1072;&#1095;&#1077;&#1074;&#1072;\04_B1_2023_08_PRB%2011%20-%20kor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definedNames>
      <definedName name="NextDejn"/>
      <definedName name="PrintO"/>
    </definedNames>
    <sheetDataSet>
      <sheetData sheetId="3">
        <row r="9">
          <cell r="B9" t="str">
            <v>РИОСВ Бургас</v>
          </cell>
          <cell r="F9">
            <v>45169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278416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537753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9600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325236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45141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>412 Многопрофилни болници за активно лечение </v>
          </cell>
        </row>
        <row r="104">
          <cell r="B104" t="str">
            <v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>998 Резерв 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45169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19000</v>
          </cell>
          <cell r="G74">
            <v>24123</v>
          </cell>
          <cell r="H74">
            <v>0</v>
          </cell>
          <cell r="I74">
            <v>0</v>
          </cell>
          <cell r="J74">
            <v>0</v>
          </cell>
        </row>
        <row r="77">
          <cell r="E77">
            <v>19000</v>
          </cell>
          <cell r="G77">
            <v>24122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110000</v>
          </cell>
          <cell r="G90">
            <v>152811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100000</v>
          </cell>
          <cell r="G106">
            <v>81117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100</v>
          </cell>
          <cell r="H110">
            <v>0</v>
          </cell>
          <cell r="I110">
            <v>0</v>
          </cell>
          <cell r="J110">
            <v>-20429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943800</v>
          </cell>
          <cell r="G187">
            <v>570489</v>
          </cell>
          <cell r="H187">
            <v>0</v>
          </cell>
          <cell r="I187">
            <v>-451</v>
          </cell>
          <cell r="J187">
            <v>82038</v>
          </cell>
        </row>
        <row r="190">
          <cell r="E190">
            <v>54288</v>
          </cell>
          <cell r="G190">
            <v>42524</v>
          </cell>
          <cell r="H190">
            <v>0</v>
          </cell>
          <cell r="I190">
            <v>0</v>
          </cell>
          <cell r="J190">
            <v>3266</v>
          </cell>
        </row>
        <row r="196">
          <cell r="E196">
            <v>295112</v>
          </cell>
          <cell r="G196">
            <v>0</v>
          </cell>
          <cell r="H196">
            <v>0</v>
          </cell>
          <cell r="I196">
            <v>0</v>
          </cell>
          <cell r="J196">
            <v>199330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247740</v>
          </cell>
          <cell r="G205">
            <v>137860</v>
          </cell>
          <cell r="H205">
            <v>0</v>
          </cell>
          <cell r="I205">
            <v>19734</v>
          </cell>
          <cell r="J205">
            <v>0</v>
          </cell>
        </row>
        <row r="223">
          <cell r="E223">
            <v>12641</v>
          </cell>
          <cell r="G223">
            <v>19214</v>
          </cell>
          <cell r="H223">
            <v>0</v>
          </cell>
          <cell r="I223">
            <v>-280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2500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1327081</v>
          </cell>
          <cell r="G391">
            <v>-727029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-9600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1606000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284634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-338551</v>
          </cell>
          <cell r="H524">
            <v>0</v>
          </cell>
          <cell r="I524">
            <v>0</v>
          </cell>
          <cell r="J524">
            <v>20429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105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-18984</v>
          </cell>
          <cell r="H591">
            <v>0</v>
          </cell>
          <cell r="I591">
            <v>18984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45141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7" hidden="1" customWidth="1"/>
    <col min="2" max="2" width="81.7109375" style="12" customWidth="1"/>
    <col min="3" max="3" width="3.28125" style="12" hidden="1" customWidth="1"/>
    <col min="4" max="4" width="4.140625" style="12" hidden="1" customWidth="1"/>
    <col min="5" max="6" width="19.140625" style="11" customWidth="1"/>
    <col min="7" max="10" width="19.00390625" style="11" customWidth="1"/>
    <col min="11" max="13" width="23.140625" style="11" hidden="1" customWidth="1"/>
    <col min="14" max="14" width="5.7109375" style="12" customWidth="1"/>
    <col min="15" max="15" width="55.57421875" style="7" customWidth="1"/>
    <col min="16" max="16" width="13.7109375" style="12" hidden="1" customWidth="1"/>
    <col min="17" max="17" width="5.7109375" style="12" customWidth="1"/>
    <col min="18" max="18" width="14.421875" style="13" customWidth="1"/>
    <col min="19" max="19" width="13.421875" style="13" customWidth="1"/>
    <col min="20" max="21" width="11.140625" style="13" customWidth="1"/>
    <col min="22" max="22" width="16.28125" style="13" hidden="1" customWidth="1"/>
    <col min="23" max="23" width="15.00390625" style="13" hidden="1" customWidth="1"/>
    <col min="24" max="24" width="15.00390625" style="14" customWidth="1"/>
    <col min="25" max="25" width="15.7109375" style="13" hidden="1" customWidth="1"/>
    <col min="26" max="26" width="15.28125" style="13" hidden="1" customWidth="1"/>
    <col min="27" max="16384" width="9.140625" style="13" customWidth="1"/>
  </cols>
  <sheetData>
    <row r="1" spans="1:24" s="13" customFormat="1" ht="18.75" hidden="1">
      <c r="A1" s="7"/>
      <c r="B1" s="8"/>
      <c r="C1" s="8"/>
      <c r="D1" s="8"/>
      <c r="E1" s="9"/>
      <c r="F1" s="10"/>
      <c r="G1" s="10"/>
      <c r="H1" s="10"/>
      <c r="I1" s="9"/>
      <c r="J1" s="9"/>
      <c r="K1" s="11"/>
      <c r="L1" s="11"/>
      <c r="M1" s="11"/>
      <c r="N1" s="7"/>
      <c r="O1" s="8"/>
      <c r="P1" s="12"/>
      <c r="Q1" s="7"/>
      <c r="X1" s="14"/>
    </row>
    <row r="2" spans="1:24" s="13" customFormat="1" ht="15.75" hidden="1">
      <c r="A2" s="7"/>
      <c r="B2" s="8"/>
      <c r="C2" s="8"/>
      <c r="D2" s="8"/>
      <c r="E2" s="9"/>
      <c r="F2" s="15"/>
      <c r="G2" s="15"/>
      <c r="H2" s="15"/>
      <c r="I2" s="9"/>
      <c r="J2" s="9"/>
      <c r="K2" s="11"/>
      <c r="L2" s="11"/>
      <c r="M2" s="11"/>
      <c r="N2" s="7"/>
      <c r="O2" s="8"/>
      <c r="P2" s="12"/>
      <c r="Q2" s="7"/>
      <c r="X2" s="14"/>
    </row>
    <row r="3" spans="1:24" s="13" customFormat="1" ht="21.75" customHeight="1" hidden="1">
      <c r="A3" s="7"/>
      <c r="B3" s="8"/>
      <c r="C3" s="8"/>
      <c r="D3" s="8"/>
      <c r="E3" s="9"/>
      <c r="F3" s="15"/>
      <c r="G3" s="15"/>
      <c r="H3" s="15"/>
      <c r="I3" s="9"/>
      <c r="J3" s="9"/>
      <c r="K3" s="11"/>
      <c r="L3" s="11"/>
      <c r="M3" s="11"/>
      <c r="N3" s="7"/>
      <c r="O3" s="7"/>
      <c r="P3" s="12"/>
      <c r="Q3" s="7"/>
      <c r="X3" s="14"/>
    </row>
    <row r="4" spans="1:24" s="13" customFormat="1" ht="15.75" hidden="1">
      <c r="A4" s="7"/>
      <c r="B4" s="8"/>
      <c r="C4" s="8"/>
      <c r="D4" s="8"/>
      <c r="E4" s="9"/>
      <c r="F4" s="15"/>
      <c r="G4" s="15"/>
      <c r="H4" s="15"/>
      <c r="I4" s="9"/>
      <c r="J4" s="9"/>
      <c r="K4" s="11"/>
      <c r="L4" s="11"/>
      <c r="M4" s="11"/>
      <c r="N4" s="7"/>
      <c r="O4" s="16"/>
      <c r="P4" s="12"/>
      <c r="Q4" s="7"/>
      <c r="X4" s="14"/>
    </row>
    <row r="5" spans="1:24" s="13" customFormat="1" ht="18" customHeight="1" hidden="1">
      <c r="A5" s="7"/>
      <c r="B5" s="8"/>
      <c r="C5" s="8"/>
      <c r="D5" s="8"/>
      <c r="E5" s="9"/>
      <c r="F5" s="15"/>
      <c r="G5" s="15"/>
      <c r="H5" s="15"/>
      <c r="I5" s="9"/>
      <c r="J5" s="9"/>
      <c r="K5" s="11"/>
      <c r="L5" s="11"/>
      <c r="M5" s="11"/>
      <c r="N5" s="7"/>
      <c r="O5" s="17"/>
      <c r="P5" s="12"/>
      <c r="Q5" s="7"/>
      <c r="X5" s="14"/>
    </row>
    <row r="6" spans="1:24" s="13" customFormat="1" ht="20.25">
      <c r="A6" s="7"/>
      <c r="B6" s="8"/>
      <c r="C6" s="8"/>
      <c r="D6" s="8"/>
      <c r="E6" s="9"/>
      <c r="F6" s="15"/>
      <c r="G6" s="15"/>
      <c r="H6" s="15"/>
      <c r="I6" s="9"/>
      <c r="J6" s="9"/>
      <c r="K6" s="11"/>
      <c r="L6" s="11"/>
      <c r="M6" s="11"/>
      <c r="N6" s="7"/>
      <c r="O6" s="18"/>
      <c r="P6" s="12"/>
      <c r="Q6" s="7"/>
      <c r="X6" s="14"/>
    </row>
    <row r="7" spans="1:24" s="13" customFormat="1" ht="9" customHeight="1" hidden="1">
      <c r="A7" s="7"/>
      <c r="B7" s="18"/>
      <c r="C7" s="18"/>
      <c r="D7" s="18"/>
      <c r="E7" s="9"/>
      <c r="F7" s="9"/>
      <c r="G7" s="9"/>
      <c r="H7" s="9"/>
      <c r="I7" s="9"/>
      <c r="J7" s="9"/>
      <c r="K7" s="11"/>
      <c r="L7" s="11"/>
      <c r="M7" s="11"/>
      <c r="N7" s="7"/>
      <c r="O7" s="7"/>
      <c r="P7" s="7"/>
      <c r="Q7" s="7"/>
      <c r="X7" s="14"/>
    </row>
    <row r="8" spans="1:24" s="13" customFormat="1" ht="22.5" customHeight="1" thickBot="1">
      <c r="A8" s="7"/>
      <c r="B8" s="19" t="str">
        <f>VLOOKUP(E15,SMETKA,3,FALSE)</f>
        <v>ОТЧЕТ ЗА КАСОВОТО ИЗПЪЛНЕНИЕ НА СМЕТКИТЕ ЗА СРЕДСТВАТА ОТ ЕВРОПЕЙСКИЯ СЪЮЗ - КСФ</v>
      </c>
      <c r="C8" s="20"/>
      <c r="D8" s="20"/>
      <c r="E8" s="21"/>
      <c r="F8" s="21"/>
      <c r="G8" s="21"/>
      <c r="H8" s="21"/>
      <c r="I8" s="21"/>
      <c r="J8" s="22"/>
      <c r="K8" s="23"/>
      <c r="L8" s="23"/>
      <c r="M8" s="23"/>
      <c r="N8" s="7"/>
      <c r="O8" s="7"/>
      <c r="P8" s="7"/>
      <c r="Q8" s="7"/>
      <c r="X8" s="14"/>
    </row>
    <row r="9" spans="1:24" s="13" customFormat="1" ht="12" customHeight="1" thickTop="1">
      <c r="A9" s="7"/>
      <c r="B9" s="18"/>
      <c r="C9" s="18"/>
      <c r="D9" s="18"/>
      <c r="E9" s="24"/>
      <c r="F9" s="24"/>
      <c r="G9" s="24"/>
      <c r="H9" s="24"/>
      <c r="I9" s="24"/>
      <c r="J9" s="24"/>
      <c r="K9" s="25"/>
      <c r="L9" s="25"/>
      <c r="M9" s="25"/>
      <c r="N9" s="7"/>
      <c r="O9" s="7"/>
      <c r="P9" s="7"/>
      <c r="Q9" s="7"/>
      <c r="X9" s="14"/>
    </row>
    <row r="10" spans="1:24" s="13" customFormat="1" ht="18.75">
      <c r="A10" s="7"/>
      <c r="B10" s="26"/>
      <c r="C10" s="26"/>
      <c r="D10" s="26"/>
      <c r="E10" s="9"/>
      <c r="F10" s="1"/>
      <c r="G10" s="1"/>
      <c r="H10" s="1"/>
      <c r="I10" s="9"/>
      <c r="J10" s="9"/>
      <c r="K10" s="11"/>
      <c r="L10" s="11"/>
      <c r="M10" s="11"/>
      <c r="N10" s="7"/>
      <c r="O10" s="26"/>
      <c r="P10" s="12"/>
      <c r="Q10" s="7"/>
      <c r="X10" s="14"/>
    </row>
    <row r="11" spans="1:24" s="13" customFormat="1" ht="23.25" customHeight="1">
      <c r="A11" s="7"/>
      <c r="B11" s="27" t="str">
        <f>+'[1]OTCHET'!B9</f>
        <v>РИОСВ Бургас</v>
      </c>
      <c r="C11" s="27"/>
      <c r="D11" s="27"/>
      <c r="E11" s="28" t="s">
        <v>16</v>
      </c>
      <c r="F11" s="29">
        <f>'[1]OTCHET'!F9</f>
        <v>45169</v>
      </c>
      <c r="G11" s="30" t="s">
        <v>0</v>
      </c>
      <c r="H11" s="31">
        <f>+'[1]OTCHET'!H9</f>
        <v>102007021</v>
      </c>
      <c r="I11" s="32">
        <f>+'[1]OTCHET'!I9</f>
        <v>191020000</v>
      </c>
      <c r="J11" s="33"/>
      <c r="K11" s="34"/>
      <c r="L11" s="34"/>
      <c r="M11" s="11"/>
      <c r="N11" s="7"/>
      <c r="O11" s="35"/>
      <c r="P11" s="12"/>
      <c r="Q11" s="7"/>
      <c r="R11" s="36"/>
      <c r="S11" s="36"/>
      <c r="T11" s="36"/>
      <c r="U11" s="36"/>
      <c r="X11" s="14"/>
    </row>
    <row r="12" spans="1:24" s="13" customFormat="1" ht="23.25" customHeight="1">
      <c r="A12" s="7"/>
      <c r="B12" s="2" t="s">
        <v>17</v>
      </c>
      <c r="C12" s="37"/>
      <c r="D12" s="26"/>
      <c r="E12" s="9"/>
      <c r="F12" s="38"/>
      <c r="G12" s="9"/>
      <c r="H12" s="4"/>
      <c r="I12" s="39" t="s">
        <v>1</v>
      </c>
      <c r="J12" s="39"/>
      <c r="K12" s="11"/>
      <c r="L12" s="11"/>
      <c r="M12" s="11"/>
      <c r="N12" s="7"/>
      <c r="O12" s="37"/>
      <c r="P12" s="12"/>
      <c r="Q12" s="7"/>
      <c r="R12" s="36"/>
      <c r="S12" s="36"/>
      <c r="T12" s="36"/>
      <c r="U12" s="36"/>
      <c r="X12" s="14"/>
    </row>
    <row r="13" spans="1:24" s="13" customFormat="1" ht="23.25" customHeight="1">
      <c r="A13" s="7"/>
      <c r="B13" s="40" t="str">
        <f>+'[1]OTCHET'!B12</f>
        <v>Министерство на околната среда и водите</v>
      </c>
      <c r="C13" s="37"/>
      <c r="D13" s="37"/>
      <c r="E13" s="41" t="str">
        <f>+'[1]OTCHET'!E12</f>
        <v>код по ЕБК:</v>
      </c>
      <c r="F13" s="42" t="str">
        <f>+'[1]OTCHET'!F12</f>
        <v>1900</v>
      </c>
      <c r="G13" s="9"/>
      <c r="H13" s="4"/>
      <c r="I13" s="43"/>
      <c r="J13" s="43"/>
      <c r="K13" s="11"/>
      <c r="L13" s="11"/>
      <c r="M13" s="11"/>
      <c r="N13" s="7"/>
      <c r="O13" s="37"/>
      <c r="P13" s="12"/>
      <c r="Q13" s="7"/>
      <c r="R13" s="36"/>
      <c r="S13" s="36"/>
      <c r="T13" s="36"/>
      <c r="U13" s="36"/>
      <c r="X13" s="14"/>
    </row>
    <row r="14" spans="1:24" s="13" customFormat="1" ht="23.25" customHeight="1">
      <c r="A14" s="7"/>
      <c r="B14" s="3" t="s">
        <v>18</v>
      </c>
      <c r="C14" s="17"/>
      <c r="D14" s="17"/>
      <c r="E14" s="17"/>
      <c r="F14" s="17"/>
      <c r="G14" s="17"/>
      <c r="H14" s="4"/>
      <c r="I14" s="43"/>
      <c r="J14" s="43"/>
      <c r="K14" s="11"/>
      <c r="L14" s="11"/>
      <c r="M14" s="11"/>
      <c r="N14" s="7"/>
      <c r="O14" s="17"/>
      <c r="P14" s="12"/>
      <c r="Q14" s="7"/>
      <c r="R14" s="36"/>
      <c r="S14" s="36"/>
      <c r="T14" s="36"/>
      <c r="U14" s="36"/>
      <c r="X14" s="14"/>
    </row>
    <row r="15" spans="1:26" s="13" customFormat="1" ht="21.75" customHeight="1" thickBot="1">
      <c r="A15" s="7"/>
      <c r="B15" s="44" t="s">
        <v>19</v>
      </c>
      <c r="C15" s="45"/>
      <c r="D15" s="45"/>
      <c r="E15" s="46">
        <f>+'[1]OTCHET'!E15</f>
        <v>98</v>
      </c>
      <c r="F15" s="47" t="str">
        <f>'[1]OTCHET'!F15</f>
        <v>СЕС - КСФ</v>
      </c>
      <c r="G15" s="17"/>
      <c r="H15" s="48"/>
      <c r="I15" s="48"/>
      <c r="J15" s="49"/>
      <c r="K15" s="50"/>
      <c r="L15" s="50"/>
      <c r="M15" s="51"/>
      <c r="N15" s="48"/>
      <c r="O15" s="45"/>
      <c r="P15" s="52"/>
      <c r="Q15" s="7"/>
      <c r="R15" s="36"/>
      <c r="S15" s="36"/>
      <c r="T15" s="36"/>
      <c r="U15" s="36"/>
      <c r="V15" s="36"/>
      <c r="W15" s="36"/>
      <c r="X15" s="14"/>
      <c r="Y15" s="36"/>
      <c r="Z15" s="36"/>
    </row>
    <row r="16" spans="1:26" s="13" customFormat="1" ht="16.5" thickBot="1">
      <c r="A16" s="53"/>
      <c r="B16" s="54"/>
      <c r="C16" s="54"/>
      <c r="D16" s="54"/>
      <c r="E16" s="55"/>
      <c r="F16" s="55"/>
      <c r="G16" s="55"/>
      <c r="H16" s="55"/>
      <c r="I16" s="55"/>
      <c r="J16" s="56" t="s">
        <v>20</v>
      </c>
      <c r="K16" s="57"/>
      <c r="L16" s="57"/>
      <c r="M16" s="58"/>
      <c r="N16" s="59"/>
      <c r="O16" s="60"/>
      <c r="P16" s="61"/>
      <c r="Q16" s="7"/>
      <c r="R16" s="36"/>
      <c r="S16" s="36"/>
      <c r="T16" s="36"/>
      <c r="U16" s="36"/>
      <c r="V16" s="36"/>
      <c r="W16" s="36"/>
      <c r="X16" s="14"/>
      <c r="Y16" s="36"/>
      <c r="Z16" s="36"/>
    </row>
    <row r="17" spans="1:26" s="13" customFormat="1" ht="22.5" customHeight="1">
      <c r="A17" s="53"/>
      <c r="B17" s="62"/>
      <c r="C17" s="63" t="s">
        <v>2</v>
      </c>
      <c r="D17" s="63"/>
      <c r="E17" s="64" t="s">
        <v>21</v>
      </c>
      <c r="F17" s="65" t="s">
        <v>22</v>
      </c>
      <c r="G17" s="66" t="s">
        <v>23</v>
      </c>
      <c r="H17" s="67"/>
      <c r="I17" s="68"/>
      <c r="J17" s="69"/>
      <c r="K17" s="70"/>
      <c r="L17" s="70"/>
      <c r="M17" s="70"/>
      <c r="N17" s="71"/>
      <c r="O17" s="72" t="s">
        <v>24</v>
      </c>
      <c r="P17" s="73"/>
      <c r="Q17" s="7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13" customFormat="1" ht="47.25" customHeight="1">
      <c r="A18" s="53"/>
      <c r="B18" s="74" t="s">
        <v>25</v>
      </c>
      <c r="C18" s="75"/>
      <c r="D18" s="75"/>
      <c r="E18" s="76"/>
      <c r="F18" s="77"/>
      <c r="G18" s="78" t="s">
        <v>3</v>
      </c>
      <c r="H18" s="79" t="s">
        <v>4</v>
      </c>
      <c r="I18" s="79" t="s">
        <v>5</v>
      </c>
      <c r="J18" s="80" t="s">
        <v>6</v>
      </c>
      <c r="K18" s="81" t="s">
        <v>26</v>
      </c>
      <c r="L18" s="81" t="s">
        <v>26</v>
      </c>
      <c r="M18" s="81"/>
      <c r="N18" s="82"/>
      <c r="O18" s="83"/>
      <c r="P18" s="73"/>
      <c r="Q18" s="61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13" customFormat="1" ht="15.75" hidden="1">
      <c r="A19" s="53"/>
      <c r="B19" s="84"/>
      <c r="C19" s="84"/>
      <c r="D19" s="84"/>
      <c r="E19" s="85"/>
      <c r="F19" s="85"/>
      <c r="G19" s="86"/>
      <c r="H19" s="87"/>
      <c r="I19" s="87"/>
      <c r="J19" s="88"/>
      <c r="K19" s="89"/>
      <c r="L19" s="89"/>
      <c r="M19" s="89"/>
      <c r="N19" s="82"/>
      <c r="O19" s="90"/>
      <c r="P19" s="73"/>
      <c r="Q19" s="61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13" customFormat="1" ht="16.5" thickBot="1">
      <c r="A20" s="53"/>
      <c r="B20" s="91" t="s">
        <v>27</v>
      </c>
      <c r="C20" s="92"/>
      <c r="D20" s="92"/>
      <c r="E20" s="93" t="s">
        <v>7</v>
      </c>
      <c r="F20" s="93" t="s">
        <v>8</v>
      </c>
      <c r="G20" s="94" t="s">
        <v>9</v>
      </c>
      <c r="H20" s="95" t="s">
        <v>10</v>
      </c>
      <c r="I20" s="95" t="s">
        <v>11</v>
      </c>
      <c r="J20" s="96" t="s">
        <v>12</v>
      </c>
      <c r="K20" s="97" t="s">
        <v>28</v>
      </c>
      <c r="L20" s="97" t="s">
        <v>29</v>
      </c>
      <c r="M20" s="97" t="s">
        <v>29</v>
      </c>
      <c r="N20" s="98"/>
      <c r="O20" s="99"/>
      <c r="P20" s="52"/>
      <c r="Q20" s="61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13" customFormat="1" ht="15.75">
      <c r="A21" s="53"/>
      <c r="B21" s="100"/>
      <c r="C21" s="100"/>
      <c r="D21" s="100"/>
      <c r="E21" s="101"/>
      <c r="F21" s="101"/>
      <c r="G21" s="102"/>
      <c r="H21" s="103"/>
      <c r="I21" s="103"/>
      <c r="J21" s="104"/>
      <c r="K21" s="105"/>
      <c r="L21" s="105"/>
      <c r="M21" s="105"/>
      <c r="N21" s="106"/>
      <c r="O21" s="107"/>
      <c r="P21" s="108"/>
      <c r="Q21" s="61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13" customFormat="1" ht="19.5" thickBot="1">
      <c r="A22" s="53">
        <v>10</v>
      </c>
      <c r="B22" s="109" t="s">
        <v>30</v>
      </c>
      <c r="C22" s="110" t="s">
        <v>31</v>
      </c>
      <c r="D22" s="111"/>
      <c r="E22" s="112">
        <f aca="true" t="shared" si="0" ref="E22:J22">+E23+E25+E36+E37</f>
        <v>0</v>
      </c>
      <c r="F22" s="112">
        <f t="shared" si="0"/>
        <v>0</v>
      </c>
      <c r="G22" s="113">
        <f t="shared" si="0"/>
        <v>0</v>
      </c>
      <c r="H22" s="114">
        <f t="shared" si="0"/>
        <v>0</v>
      </c>
      <c r="I22" s="114">
        <f t="shared" si="0"/>
        <v>0</v>
      </c>
      <c r="J22" s="115">
        <f t="shared" si="0"/>
        <v>0</v>
      </c>
      <c r="K22" s="116">
        <f>+K23+K25+K35+K36+K37</f>
        <v>0</v>
      </c>
      <c r="L22" s="116">
        <f>+L23+L25+L35+L36+L37</f>
        <v>0</v>
      </c>
      <c r="M22" s="116">
        <f>+M23+M25+M35+M36</f>
        <v>0</v>
      </c>
      <c r="N22" s="117"/>
      <c r="O22" s="118" t="s">
        <v>31</v>
      </c>
      <c r="P22" s="119"/>
      <c r="Q22" s="61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13" customFormat="1" ht="16.5" thickTop="1">
      <c r="A23" s="53">
        <v>15</v>
      </c>
      <c r="B23" s="120" t="s">
        <v>32</v>
      </c>
      <c r="C23" s="120" t="s">
        <v>33</v>
      </c>
      <c r="D23" s="120"/>
      <c r="E23" s="121">
        <f>'[1]OTCHET'!E22+'[1]OTCHET'!E28+'[1]OTCHET'!E33+'[1]OTCHET'!E39+'[1]OTCHET'!E47+'[1]OTCHET'!E52+'[1]OTCHET'!E58+'[1]OTCHET'!E61+'[1]OTCHET'!E64+'[1]OTCHET'!E65+'[1]OTCHET'!E72+'[1]OTCHET'!E73</f>
        <v>0</v>
      </c>
      <c r="F23" s="121">
        <f aca="true" t="shared" si="1" ref="F23:F88">+G23+H23+I23+J23</f>
        <v>0</v>
      </c>
      <c r="G23" s="122">
        <f>'[1]OTCHET'!G22+'[1]OTCHET'!G28+'[1]OTCHET'!G33+'[1]OTCHET'!G39+'[1]OTCHET'!G47+'[1]OTCHET'!G52+'[1]OTCHET'!G58+'[1]OTCHET'!G61+'[1]OTCHET'!G64+'[1]OTCHET'!G65+'[1]OTCHET'!G72+'[1]OTCHET'!G73</f>
        <v>0</v>
      </c>
      <c r="H23" s="123">
        <f>'[1]OTCHET'!H22+'[1]OTCHET'!H28+'[1]OTCHET'!H33+'[1]OTCHET'!H39+'[1]OTCHET'!H47+'[1]OTCHET'!H52+'[1]OTCHET'!H58+'[1]OTCHET'!H61+'[1]OTCHET'!H64+'[1]OTCHET'!H65+'[1]OTCHET'!H72+'[1]OTCHET'!H73</f>
        <v>0</v>
      </c>
      <c r="I23" s="123">
        <f>'[1]OTCHET'!I22+'[1]OTCHET'!I28+'[1]OTCHET'!I33+'[1]OTCHET'!I39+'[1]OTCHET'!I47+'[1]OTCHET'!I52+'[1]OTCHET'!I58+'[1]OTCHET'!I61+'[1]OTCHET'!I64+'[1]OTCHET'!I65+'[1]OTCHET'!I72+'[1]OTCHET'!I73</f>
        <v>0</v>
      </c>
      <c r="J23" s="124">
        <f>'[1]OTCHET'!J22+'[1]OTCHET'!J28+'[1]OTCHET'!J33+'[1]OTCHET'!J39+'[1]OTCHET'!J47+'[1]OTCHET'!J52+'[1]OTCHET'!J58+'[1]OTCHET'!J61+'[1]OTCHET'!J64+'[1]OTCHET'!J65+'[1]OTCHET'!J72+'[1]OTCHET'!J73</f>
        <v>0</v>
      </c>
      <c r="K23" s="125"/>
      <c r="L23" s="125"/>
      <c r="M23" s="125"/>
      <c r="N23" s="126"/>
      <c r="O23" s="127" t="s">
        <v>33</v>
      </c>
      <c r="P23" s="128"/>
      <c r="Q23" s="61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13" customFormat="1" ht="16.5" customHeight="1" hidden="1">
      <c r="A24" s="53"/>
      <c r="B24" s="129" t="s">
        <v>34</v>
      </c>
      <c r="C24" s="129" t="s">
        <v>35</v>
      </c>
      <c r="D24" s="129"/>
      <c r="E24" s="130"/>
      <c r="F24" s="130">
        <f t="shared" si="1"/>
        <v>0</v>
      </c>
      <c r="G24" s="131"/>
      <c r="H24" s="132"/>
      <c r="I24" s="132"/>
      <c r="J24" s="133"/>
      <c r="K24" s="134"/>
      <c r="L24" s="134"/>
      <c r="M24" s="134"/>
      <c r="N24" s="126"/>
      <c r="O24" s="135" t="s">
        <v>35</v>
      </c>
      <c r="P24" s="128"/>
      <c r="Q24" s="61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13" customFormat="1" ht="16.5" thickBot="1">
      <c r="A25" s="53">
        <v>20</v>
      </c>
      <c r="B25" s="136" t="s">
        <v>36</v>
      </c>
      <c r="C25" s="136" t="s">
        <v>37</v>
      </c>
      <c r="D25" s="136"/>
      <c r="E25" s="137">
        <f>+E26+E30+E31+E32+E33</f>
        <v>0</v>
      </c>
      <c r="F25" s="137">
        <f>+F26+F30+F31+F32+F33</f>
        <v>0</v>
      </c>
      <c r="G25" s="138">
        <f aca="true" t="shared" si="2" ref="G25:M25">+G26+G30+G31+G32+G33</f>
        <v>0</v>
      </c>
      <c r="H25" s="139">
        <f>+H26+H30+H31+H32+H33</f>
        <v>0</v>
      </c>
      <c r="I25" s="139">
        <f>+I26+I30+I31+I32+I33</f>
        <v>0</v>
      </c>
      <c r="J25" s="140">
        <f>+J26+J30+J31+J32+J33</f>
        <v>0</v>
      </c>
      <c r="K25" s="116">
        <f t="shared" si="2"/>
        <v>0</v>
      </c>
      <c r="L25" s="116">
        <f t="shared" si="2"/>
        <v>0</v>
      </c>
      <c r="M25" s="116">
        <f t="shared" si="2"/>
        <v>0</v>
      </c>
      <c r="N25" s="126"/>
      <c r="O25" s="141" t="s">
        <v>37</v>
      </c>
      <c r="P25" s="128"/>
      <c r="Q25" s="61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13" customFormat="1" ht="15.75">
      <c r="A26" s="53">
        <v>25</v>
      </c>
      <c r="B26" s="142" t="s">
        <v>38</v>
      </c>
      <c r="C26" s="142" t="s">
        <v>39</v>
      </c>
      <c r="D26" s="142"/>
      <c r="E26" s="143">
        <f>'[1]OTCHET'!E74</f>
        <v>0</v>
      </c>
      <c r="F26" s="143">
        <f t="shared" si="1"/>
        <v>0</v>
      </c>
      <c r="G26" s="144">
        <f>'[1]OTCHET'!G74</f>
        <v>0</v>
      </c>
      <c r="H26" s="145">
        <f>'[1]OTCHET'!H74</f>
        <v>0</v>
      </c>
      <c r="I26" s="145">
        <f>'[1]OTCHET'!I74</f>
        <v>0</v>
      </c>
      <c r="J26" s="146">
        <f>'[1]OTCHET'!J74</f>
        <v>0</v>
      </c>
      <c r="K26" s="134"/>
      <c r="L26" s="134"/>
      <c r="M26" s="134"/>
      <c r="N26" s="126"/>
      <c r="O26" s="147" t="s">
        <v>39</v>
      </c>
      <c r="P26" s="128"/>
      <c r="Q26" s="61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13" customFormat="1" ht="15.75">
      <c r="A27" s="53">
        <v>26</v>
      </c>
      <c r="B27" s="148" t="s">
        <v>40</v>
      </c>
      <c r="C27" s="149" t="s">
        <v>41</v>
      </c>
      <c r="D27" s="148"/>
      <c r="E27" s="150">
        <f>'[1]OTCHET'!E75</f>
        <v>0</v>
      </c>
      <c r="F27" s="150">
        <f t="shared" si="1"/>
        <v>0</v>
      </c>
      <c r="G27" s="151">
        <f>'[1]OTCHET'!G75</f>
        <v>0</v>
      </c>
      <c r="H27" s="152">
        <f>'[1]OTCHET'!H75</f>
        <v>0</v>
      </c>
      <c r="I27" s="152">
        <f>'[1]OTCHET'!I75</f>
        <v>0</v>
      </c>
      <c r="J27" s="153">
        <f>'[1]OTCHET'!J75</f>
        <v>0</v>
      </c>
      <c r="K27" s="154"/>
      <c r="L27" s="154"/>
      <c r="M27" s="154"/>
      <c r="N27" s="126"/>
      <c r="O27" s="155" t="s">
        <v>41</v>
      </c>
      <c r="P27" s="128"/>
      <c r="Q27" s="61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13" customFormat="1" ht="15.75">
      <c r="A28" s="53">
        <v>30</v>
      </c>
      <c r="B28" s="156" t="s">
        <v>42</v>
      </c>
      <c r="C28" s="157" t="s">
        <v>43</v>
      </c>
      <c r="D28" s="156"/>
      <c r="E28" s="158">
        <f>'[1]OTCHET'!E77</f>
        <v>0</v>
      </c>
      <c r="F28" s="158">
        <f t="shared" si="1"/>
        <v>0</v>
      </c>
      <c r="G28" s="159">
        <f>'[1]OTCHET'!G77</f>
        <v>0</v>
      </c>
      <c r="H28" s="160">
        <f>'[1]OTCHET'!H77</f>
        <v>0</v>
      </c>
      <c r="I28" s="160">
        <f>'[1]OTCHET'!I77</f>
        <v>0</v>
      </c>
      <c r="J28" s="161">
        <f>'[1]OTCHET'!J77</f>
        <v>0</v>
      </c>
      <c r="K28" s="162"/>
      <c r="L28" s="162"/>
      <c r="M28" s="162"/>
      <c r="N28" s="126"/>
      <c r="O28" s="163" t="s">
        <v>43</v>
      </c>
      <c r="P28" s="128"/>
      <c r="Q28" s="61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13" customFormat="1" ht="15.75">
      <c r="A29" s="53">
        <v>35</v>
      </c>
      <c r="B29" s="164" t="s">
        <v>44</v>
      </c>
      <c r="C29" s="165" t="s">
        <v>45</v>
      </c>
      <c r="D29" s="164"/>
      <c r="E29" s="166">
        <f>+'[1]OTCHET'!E78+'[1]OTCHET'!E79</f>
        <v>0</v>
      </c>
      <c r="F29" s="166">
        <f t="shared" si="1"/>
        <v>0</v>
      </c>
      <c r="G29" s="167">
        <f>+'[1]OTCHET'!G78+'[1]OTCHET'!G79</f>
        <v>0</v>
      </c>
      <c r="H29" s="168">
        <f>+'[1]OTCHET'!H78+'[1]OTCHET'!H79</f>
        <v>0</v>
      </c>
      <c r="I29" s="168">
        <f>+'[1]OTCHET'!I78+'[1]OTCHET'!I79</f>
        <v>0</v>
      </c>
      <c r="J29" s="169">
        <f>+'[1]OTCHET'!J78+'[1]OTCHET'!J79</f>
        <v>0</v>
      </c>
      <c r="K29" s="162"/>
      <c r="L29" s="162"/>
      <c r="M29" s="162"/>
      <c r="N29" s="126"/>
      <c r="O29" s="170" t="s">
        <v>45</v>
      </c>
      <c r="P29" s="128"/>
      <c r="Q29" s="61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13" customFormat="1" ht="15.75">
      <c r="A30" s="53">
        <v>40</v>
      </c>
      <c r="B30" s="171" t="s">
        <v>46</v>
      </c>
      <c r="C30" s="171" t="s">
        <v>47</v>
      </c>
      <c r="D30" s="171"/>
      <c r="E30" s="172">
        <f>'[1]OTCHET'!E90+'[1]OTCHET'!E93+'[1]OTCHET'!E94</f>
        <v>0</v>
      </c>
      <c r="F30" s="172">
        <f t="shared" si="1"/>
        <v>0</v>
      </c>
      <c r="G30" s="173">
        <f>'[1]OTCHET'!G90+'[1]OTCHET'!G93+'[1]OTCHET'!G94</f>
        <v>0</v>
      </c>
      <c r="H30" s="174">
        <f>'[1]OTCHET'!H90+'[1]OTCHET'!H93+'[1]OTCHET'!H94</f>
        <v>0</v>
      </c>
      <c r="I30" s="174">
        <f>'[1]OTCHET'!I90+'[1]OTCHET'!I93+'[1]OTCHET'!I94</f>
        <v>0</v>
      </c>
      <c r="J30" s="175">
        <f>'[1]OTCHET'!J90+'[1]OTCHET'!J93+'[1]OTCHET'!J94</f>
        <v>0</v>
      </c>
      <c r="K30" s="162"/>
      <c r="L30" s="162"/>
      <c r="M30" s="162"/>
      <c r="N30" s="126"/>
      <c r="O30" s="176" t="s">
        <v>47</v>
      </c>
      <c r="P30" s="128"/>
      <c r="Q30" s="61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13" customFormat="1" ht="15.75">
      <c r="A31" s="53">
        <v>45</v>
      </c>
      <c r="B31" s="177" t="s">
        <v>48</v>
      </c>
      <c r="C31" s="177" t="s">
        <v>49</v>
      </c>
      <c r="D31" s="177"/>
      <c r="E31" s="178">
        <f>'[1]OTCHET'!E106</f>
        <v>0</v>
      </c>
      <c r="F31" s="178">
        <f t="shared" si="1"/>
        <v>0</v>
      </c>
      <c r="G31" s="179">
        <f>'[1]OTCHET'!G106</f>
        <v>0</v>
      </c>
      <c r="H31" s="180">
        <f>'[1]OTCHET'!H106</f>
        <v>0</v>
      </c>
      <c r="I31" s="180">
        <f>'[1]OTCHET'!I106</f>
        <v>0</v>
      </c>
      <c r="J31" s="181">
        <f>'[1]OTCHET'!J106</f>
        <v>0</v>
      </c>
      <c r="K31" s="162"/>
      <c r="L31" s="162"/>
      <c r="M31" s="162"/>
      <c r="N31" s="126"/>
      <c r="O31" s="182" t="s">
        <v>49</v>
      </c>
      <c r="P31" s="128"/>
      <c r="Q31" s="61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13" customFormat="1" ht="15.75">
      <c r="A32" s="53">
        <v>50</v>
      </c>
      <c r="B32" s="177" t="s">
        <v>50</v>
      </c>
      <c r="C32" s="177" t="s">
        <v>51</v>
      </c>
      <c r="D32" s="177"/>
      <c r="E32" s="178">
        <f>'[1]OTCHET'!E110+'[1]OTCHET'!E119+'[1]OTCHET'!E135+'[1]OTCHET'!E136</f>
        <v>0</v>
      </c>
      <c r="F32" s="178">
        <f t="shared" si="1"/>
        <v>0</v>
      </c>
      <c r="G32" s="179">
        <f>'[1]OTCHET'!G110+'[1]OTCHET'!G119+'[1]OTCHET'!G135+'[1]OTCHET'!G136</f>
        <v>0</v>
      </c>
      <c r="H32" s="180">
        <f>'[1]OTCHET'!H110+'[1]OTCHET'!H119+'[1]OTCHET'!H135+'[1]OTCHET'!H136</f>
        <v>0</v>
      </c>
      <c r="I32" s="180">
        <f>'[1]OTCHET'!I110+'[1]OTCHET'!I119+'[1]OTCHET'!I135+'[1]OTCHET'!I136</f>
        <v>0</v>
      </c>
      <c r="J32" s="181">
        <f>'[1]OTCHET'!J110+'[1]OTCHET'!J119+'[1]OTCHET'!J135+'[1]OTCHET'!J136</f>
        <v>0</v>
      </c>
      <c r="K32" s="183"/>
      <c r="L32" s="183"/>
      <c r="M32" s="183"/>
      <c r="N32" s="126"/>
      <c r="O32" s="182" t="s">
        <v>51</v>
      </c>
      <c r="P32" s="128"/>
      <c r="Q32" s="61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13" customFormat="1" ht="16.5" thickBot="1">
      <c r="A33" s="53">
        <v>51</v>
      </c>
      <c r="B33" s="184" t="s">
        <v>52</v>
      </c>
      <c r="C33" s="185" t="s">
        <v>53</v>
      </c>
      <c r="D33" s="184"/>
      <c r="E33" s="130">
        <f>'[1]OTCHET'!E123</f>
        <v>0</v>
      </c>
      <c r="F33" s="130">
        <f t="shared" si="1"/>
        <v>0</v>
      </c>
      <c r="G33" s="131">
        <f>'[1]OTCHET'!G123</f>
        <v>0</v>
      </c>
      <c r="H33" s="132">
        <f>'[1]OTCHET'!H123</f>
        <v>0</v>
      </c>
      <c r="I33" s="132">
        <f>'[1]OTCHET'!I123</f>
        <v>0</v>
      </c>
      <c r="J33" s="133">
        <f>'[1]OTCHET'!J123</f>
        <v>0</v>
      </c>
      <c r="K33" s="183"/>
      <c r="L33" s="183"/>
      <c r="M33" s="183"/>
      <c r="N33" s="126"/>
      <c r="O33" s="135" t="s">
        <v>53</v>
      </c>
      <c r="P33" s="128"/>
      <c r="Q33" s="61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13" customFormat="1" ht="16.5" customHeight="1" hidden="1">
      <c r="A34" s="53">
        <v>52</v>
      </c>
      <c r="B34" s="186"/>
      <c r="C34" s="187"/>
      <c r="D34" s="187"/>
      <c r="E34" s="188"/>
      <c r="F34" s="188">
        <f t="shared" si="1"/>
        <v>0</v>
      </c>
      <c r="G34" s="189"/>
      <c r="H34" s="190"/>
      <c r="I34" s="190"/>
      <c r="J34" s="191"/>
      <c r="K34" s="183"/>
      <c r="L34" s="183"/>
      <c r="M34" s="183"/>
      <c r="N34" s="126"/>
      <c r="O34" s="192"/>
      <c r="P34" s="128"/>
      <c r="Q34" s="61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13" customFormat="1" ht="16.5" customHeight="1" hidden="1">
      <c r="A35" s="53"/>
      <c r="B35" s="193"/>
      <c r="C35" s="193"/>
      <c r="D35" s="193"/>
      <c r="E35" s="194"/>
      <c r="F35" s="194">
        <f t="shared" si="1"/>
        <v>0</v>
      </c>
      <c r="G35" s="195"/>
      <c r="H35" s="196"/>
      <c r="I35" s="196"/>
      <c r="J35" s="197"/>
      <c r="K35" s="198"/>
      <c r="L35" s="198"/>
      <c r="M35" s="198"/>
      <c r="N35" s="126"/>
      <c r="O35" s="199"/>
      <c r="P35" s="128"/>
      <c r="Q35" s="61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13" customFormat="1" ht="16.5" thickBot="1">
      <c r="A36" s="53">
        <v>60</v>
      </c>
      <c r="B36" s="200" t="s">
        <v>54</v>
      </c>
      <c r="C36" s="200" t="s">
        <v>55</v>
      </c>
      <c r="D36" s="200"/>
      <c r="E36" s="201">
        <f>+'[1]OTCHET'!E137</f>
        <v>0</v>
      </c>
      <c r="F36" s="201">
        <f t="shared" si="1"/>
        <v>0</v>
      </c>
      <c r="G36" s="202">
        <f>+'[1]OTCHET'!G137</f>
        <v>0</v>
      </c>
      <c r="H36" s="203">
        <f>+'[1]OTCHET'!H137</f>
        <v>0</v>
      </c>
      <c r="I36" s="203">
        <f>+'[1]OTCHET'!I137</f>
        <v>0</v>
      </c>
      <c r="J36" s="204">
        <f>+'[1]OTCHET'!J137</f>
        <v>0</v>
      </c>
      <c r="K36" s="205"/>
      <c r="L36" s="205"/>
      <c r="M36" s="205"/>
      <c r="N36" s="206"/>
      <c r="O36" s="207" t="s">
        <v>55</v>
      </c>
      <c r="P36" s="128"/>
      <c r="Q36" s="61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13" customFormat="1" ht="15.75">
      <c r="A37" s="53">
        <v>65</v>
      </c>
      <c r="B37" s="208" t="s">
        <v>56</v>
      </c>
      <c r="C37" s="208" t="s">
        <v>57</v>
      </c>
      <c r="D37" s="208"/>
      <c r="E37" s="209">
        <f>'[1]OTCHET'!E140+'[1]OTCHET'!E149+'[1]OTCHET'!E158</f>
        <v>0</v>
      </c>
      <c r="F37" s="209">
        <f t="shared" si="1"/>
        <v>0</v>
      </c>
      <c r="G37" s="210">
        <f>'[1]OTCHET'!G140+'[1]OTCHET'!G149+'[1]OTCHET'!G158</f>
        <v>0</v>
      </c>
      <c r="H37" s="211">
        <f>'[1]OTCHET'!H140+'[1]OTCHET'!H149+'[1]OTCHET'!H158</f>
        <v>0</v>
      </c>
      <c r="I37" s="211">
        <f>'[1]OTCHET'!I140+'[1]OTCHET'!I149+'[1]OTCHET'!I158</f>
        <v>0</v>
      </c>
      <c r="J37" s="212">
        <f>'[1]OTCHET'!J140+'[1]OTCHET'!J149+'[1]OTCHET'!J158</f>
        <v>0</v>
      </c>
      <c r="K37" s="213"/>
      <c r="L37" s="213"/>
      <c r="M37" s="213"/>
      <c r="N37" s="206"/>
      <c r="O37" s="214" t="s">
        <v>57</v>
      </c>
      <c r="P37" s="128"/>
      <c r="Q37" s="215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13" customFormat="1" ht="19.5" thickBot="1">
      <c r="A38" s="7">
        <v>70</v>
      </c>
      <c r="B38" s="216" t="s">
        <v>58</v>
      </c>
      <c r="C38" s="217" t="s">
        <v>59</v>
      </c>
      <c r="D38" s="218"/>
      <c r="E38" s="219">
        <f aca="true" t="shared" si="3" ref="E38:J38">E39+E43+E44+E46+SUM(E48:E52)+E55</f>
        <v>0</v>
      </c>
      <c r="F38" s="219">
        <f t="shared" si="3"/>
        <v>816169</v>
      </c>
      <c r="G38" s="220">
        <f t="shared" si="3"/>
        <v>816169</v>
      </c>
      <c r="H38" s="221">
        <f t="shared" si="3"/>
        <v>0</v>
      </c>
      <c r="I38" s="221">
        <f t="shared" si="3"/>
        <v>0</v>
      </c>
      <c r="J38" s="222">
        <f t="shared" si="3"/>
        <v>0</v>
      </c>
      <c r="K38" s="223">
        <f>SUM(K40:K54)-K45-K47-K53</f>
        <v>0</v>
      </c>
      <c r="L38" s="223">
        <f>SUM(L40:L54)-L45-L47-L53</f>
        <v>0</v>
      </c>
      <c r="M38" s="223">
        <f>SUM(M40:M53)-M45-M52</f>
        <v>0</v>
      </c>
      <c r="N38" s="126"/>
      <c r="O38" s="224" t="s">
        <v>59</v>
      </c>
      <c r="P38" s="225"/>
      <c r="Q38" s="226"/>
      <c r="R38" s="227"/>
      <c r="S38" s="227"/>
      <c r="T38" s="227"/>
      <c r="U38" s="227"/>
      <c r="V38" s="227"/>
      <c r="W38" s="227"/>
      <c r="X38" s="228"/>
      <c r="Y38" s="227"/>
      <c r="Z38" s="227"/>
    </row>
    <row r="39" spans="1:26" s="13" customFormat="1" ht="17.25" thickBot="1" thickTop="1">
      <c r="A39" s="7">
        <v>75</v>
      </c>
      <c r="B39" s="229" t="s">
        <v>60</v>
      </c>
      <c r="C39" s="230" t="s">
        <v>61</v>
      </c>
      <c r="D39" s="229"/>
      <c r="E39" s="231">
        <f aca="true" t="shared" si="4" ref="E39:J39">SUM(E40:E42)</f>
        <v>0</v>
      </c>
      <c r="F39" s="231">
        <f t="shared" si="4"/>
        <v>0</v>
      </c>
      <c r="G39" s="232">
        <f t="shared" si="4"/>
        <v>0</v>
      </c>
      <c r="H39" s="233">
        <f t="shared" si="4"/>
        <v>0</v>
      </c>
      <c r="I39" s="233">
        <f t="shared" si="4"/>
        <v>0</v>
      </c>
      <c r="J39" s="234">
        <f t="shared" si="4"/>
        <v>0</v>
      </c>
      <c r="K39" s="134"/>
      <c r="L39" s="134"/>
      <c r="M39" s="134"/>
      <c r="N39" s="235"/>
      <c r="O39" s="127" t="s">
        <v>62</v>
      </c>
      <c r="P39" s="225"/>
      <c r="Q39" s="226"/>
      <c r="R39" s="227"/>
      <c r="S39" s="227"/>
      <c r="T39" s="227"/>
      <c r="U39" s="227"/>
      <c r="V39" s="227"/>
      <c r="W39" s="227"/>
      <c r="X39" s="228"/>
      <c r="Y39" s="227"/>
      <c r="Z39" s="227"/>
    </row>
    <row r="40" spans="1:26" s="13" customFormat="1" ht="15.75">
      <c r="A40" s="7">
        <v>75</v>
      </c>
      <c r="B40" s="236" t="s">
        <v>63</v>
      </c>
      <c r="C40" s="237" t="s">
        <v>61</v>
      </c>
      <c r="D40" s="238"/>
      <c r="E40" s="239">
        <f>'[1]OTCHET'!E187</f>
        <v>0</v>
      </c>
      <c r="F40" s="239">
        <f t="shared" si="1"/>
        <v>0</v>
      </c>
      <c r="G40" s="240">
        <f>'[1]OTCHET'!G187</f>
        <v>0</v>
      </c>
      <c r="H40" s="241">
        <f>'[1]OTCHET'!H187</f>
        <v>0</v>
      </c>
      <c r="I40" s="241">
        <f>'[1]OTCHET'!I187</f>
        <v>0</v>
      </c>
      <c r="J40" s="242">
        <f>'[1]OTCHET'!J187</f>
        <v>0</v>
      </c>
      <c r="K40" s="134"/>
      <c r="L40" s="134"/>
      <c r="M40" s="134"/>
      <c r="N40" s="235"/>
      <c r="O40" s="243" t="s">
        <v>61</v>
      </c>
      <c r="P40" s="225"/>
      <c r="Q40" s="226"/>
      <c r="R40" s="227"/>
      <c r="S40" s="227"/>
      <c r="T40" s="227"/>
      <c r="U40" s="227"/>
      <c r="V40" s="227"/>
      <c r="W40" s="227"/>
      <c r="X40" s="228"/>
      <c r="Y40" s="227"/>
      <c r="Z40" s="227"/>
    </row>
    <row r="41" spans="1:26" s="13" customFormat="1" ht="15.75">
      <c r="A41" s="7">
        <v>80</v>
      </c>
      <c r="B41" s="244" t="s">
        <v>64</v>
      </c>
      <c r="C41" s="245" t="s">
        <v>65</v>
      </c>
      <c r="D41" s="246"/>
      <c r="E41" s="247">
        <f>'[1]OTCHET'!E190</f>
        <v>0</v>
      </c>
      <c r="F41" s="247">
        <f t="shared" si="1"/>
        <v>0</v>
      </c>
      <c r="G41" s="248">
        <f>'[1]OTCHET'!G190</f>
        <v>0</v>
      </c>
      <c r="H41" s="249">
        <f>'[1]OTCHET'!H190</f>
        <v>0</v>
      </c>
      <c r="I41" s="249">
        <f>'[1]OTCHET'!I190</f>
        <v>0</v>
      </c>
      <c r="J41" s="250">
        <f>'[1]OTCHET'!J190</f>
        <v>0</v>
      </c>
      <c r="K41" s="162"/>
      <c r="L41" s="162"/>
      <c r="M41" s="162"/>
      <c r="N41" s="235"/>
      <c r="O41" s="182" t="s">
        <v>65</v>
      </c>
      <c r="P41" s="225"/>
      <c r="Q41" s="226"/>
      <c r="R41" s="227"/>
      <c r="S41" s="227"/>
      <c r="T41" s="227"/>
      <c r="U41" s="227"/>
      <c r="V41" s="227"/>
      <c r="W41" s="227"/>
      <c r="X41" s="228"/>
      <c r="Y41" s="227"/>
      <c r="Z41" s="227"/>
    </row>
    <row r="42" spans="1:26" s="13" customFormat="1" ht="15.75">
      <c r="A42" s="7">
        <v>85</v>
      </c>
      <c r="B42" s="251" t="s">
        <v>66</v>
      </c>
      <c r="C42" s="252" t="s">
        <v>67</v>
      </c>
      <c r="D42" s="253"/>
      <c r="E42" s="254">
        <f>+'[1]OTCHET'!E196+'[1]OTCHET'!E204</f>
        <v>0</v>
      </c>
      <c r="F42" s="254">
        <f t="shared" si="1"/>
        <v>0</v>
      </c>
      <c r="G42" s="255">
        <f>+'[1]OTCHET'!G196+'[1]OTCHET'!G204</f>
        <v>0</v>
      </c>
      <c r="H42" s="256">
        <f>+'[1]OTCHET'!H196+'[1]OTCHET'!H204</f>
        <v>0</v>
      </c>
      <c r="I42" s="256">
        <f>+'[1]OTCHET'!I196+'[1]OTCHET'!I204</f>
        <v>0</v>
      </c>
      <c r="J42" s="257">
        <f>+'[1]OTCHET'!J196+'[1]OTCHET'!J204</f>
        <v>0</v>
      </c>
      <c r="K42" s="162"/>
      <c r="L42" s="162"/>
      <c r="M42" s="162"/>
      <c r="N42" s="235"/>
      <c r="O42" s="182" t="s">
        <v>67</v>
      </c>
      <c r="P42" s="225"/>
      <c r="Q42" s="226"/>
      <c r="R42" s="227"/>
      <c r="S42" s="227"/>
      <c r="T42" s="227"/>
      <c r="U42" s="227"/>
      <c r="V42" s="227"/>
      <c r="W42" s="227"/>
      <c r="X42" s="228"/>
      <c r="Y42" s="227"/>
      <c r="Z42" s="227"/>
    </row>
    <row r="43" spans="1:26" s="13" customFormat="1" ht="15.75">
      <c r="A43" s="7">
        <v>90</v>
      </c>
      <c r="B43" s="258" t="s">
        <v>68</v>
      </c>
      <c r="C43" s="259" t="s">
        <v>69</v>
      </c>
      <c r="D43" s="258"/>
      <c r="E43" s="260">
        <f>+'[1]OTCHET'!E205+'[1]OTCHET'!E223+'[1]OTCHET'!E271</f>
        <v>0</v>
      </c>
      <c r="F43" s="260">
        <f t="shared" si="1"/>
        <v>278416</v>
      </c>
      <c r="G43" s="261">
        <f>+'[1]OTCHET'!G205+'[1]OTCHET'!G223+'[1]OTCHET'!G271</f>
        <v>278416</v>
      </c>
      <c r="H43" s="262">
        <f>+'[1]OTCHET'!H205+'[1]OTCHET'!H223+'[1]OTCHET'!H271</f>
        <v>0</v>
      </c>
      <c r="I43" s="262">
        <f>+'[1]OTCHET'!I205+'[1]OTCHET'!I223+'[1]OTCHET'!I271</f>
        <v>0</v>
      </c>
      <c r="J43" s="263">
        <f>+'[1]OTCHET'!J205+'[1]OTCHET'!J223+'[1]OTCHET'!J271</f>
        <v>0</v>
      </c>
      <c r="K43" s="162"/>
      <c r="L43" s="162"/>
      <c r="M43" s="162"/>
      <c r="N43" s="235"/>
      <c r="O43" s="182" t="s">
        <v>69</v>
      </c>
      <c r="P43" s="225"/>
      <c r="Q43" s="226"/>
      <c r="R43" s="227"/>
      <c r="S43" s="227"/>
      <c r="T43" s="227"/>
      <c r="U43" s="227"/>
      <c r="V43" s="227"/>
      <c r="W43" s="227"/>
      <c r="X43" s="228"/>
      <c r="Y43" s="227"/>
      <c r="Z43" s="227"/>
    </row>
    <row r="44" spans="1:26" s="13" customFormat="1" ht="15.75">
      <c r="A44" s="7">
        <v>95</v>
      </c>
      <c r="B44" s="264" t="s">
        <v>70</v>
      </c>
      <c r="C44" s="129" t="s">
        <v>71</v>
      </c>
      <c r="D44" s="264"/>
      <c r="E44" s="130">
        <f>+'[1]OTCHET'!E227+'[1]OTCHET'!E233+'[1]OTCHET'!E236+'[1]OTCHET'!E237+'[1]OTCHET'!E238+'[1]OTCHET'!E239+'[1]OTCHET'!E240</f>
        <v>0</v>
      </c>
      <c r="F44" s="130">
        <f t="shared" si="1"/>
        <v>0</v>
      </c>
      <c r="G44" s="131">
        <f>+'[1]OTCHET'!G227+'[1]OTCHET'!G233+'[1]OTCHET'!G236+'[1]OTCHET'!G237+'[1]OTCHET'!G238+'[1]OTCHET'!G239+'[1]OTCHET'!G240</f>
        <v>0</v>
      </c>
      <c r="H44" s="132">
        <f>+'[1]OTCHET'!H227+'[1]OTCHET'!H233+'[1]OTCHET'!H236+'[1]OTCHET'!H237+'[1]OTCHET'!H238+'[1]OTCHET'!H239+'[1]OTCHET'!H240</f>
        <v>0</v>
      </c>
      <c r="I44" s="132">
        <f>+'[1]OTCHET'!I227+'[1]OTCHET'!I233+'[1]OTCHET'!I236+'[1]OTCHET'!I237+'[1]OTCHET'!I238+'[1]OTCHET'!I239+'[1]OTCHET'!I240</f>
        <v>0</v>
      </c>
      <c r="J44" s="133">
        <f>+'[1]OTCHET'!J227+'[1]OTCHET'!J233+'[1]OTCHET'!J236+'[1]OTCHET'!J237+'[1]OTCHET'!J238+'[1]OTCHET'!J239+'[1]OTCHET'!J240</f>
        <v>0</v>
      </c>
      <c r="K44" s="162"/>
      <c r="L44" s="162"/>
      <c r="M44" s="162"/>
      <c r="N44" s="235"/>
      <c r="O44" s="135" t="s">
        <v>71</v>
      </c>
      <c r="P44" s="225"/>
      <c r="Q44" s="226"/>
      <c r="R44" s="227"/>
      <c r="S44" s="227"/>
      <c r="T44" s="227"/>
      <c r="U44" s="227"/>
      <c r="V44" s="227"/>
      <c r="W44" s="227"/>
      <c r="X44" s="228"/>
      <c r="Y44" s="227"/>
      <c r="Z44" s="227"/>
    </row>
    <row r="45" spans="1:26" s="13" customFormat="1" ht="15.75">
      <c r="A45" s="7">
        <v>100</v>
      </c>
      <c r="B45" s="265" t="s">
        <v>72</v>
      </c>
      <c r="C45" s="265" t="s">
        <v>73</v>
      </c>
      <c r="D45" s="265"/>
      <c r="E45" s="266">
        <f>+'[1]OTCHET'!E236+'[1]OTCHET'!E237+'[1]OTCHET'!E238+'[1]OTCHET'!E239+'[1]OTCHET'!E243+'[1]OTCHET'!E244+'[1]OTCHET'!E248</f>
        <v>0</v>
      </c>
      <c r="F45" s="266">
        <f t="shared" si="1"/>
        <v>0</v>
      </c>
      <c r="G45" s="267">
        <f>+'[1]OTCHET'!G236+'[1]OTCHET'!G237+'[1]OTCHET'!G238+'[1]OTCHET'!G239+'[1]OTCHET'!G243+'[1]OTCHET'!G244+'[1]OTCHET'!G248</f>
        <v>0</v>
      </c>
      <c r="H45" s="268">
        <f>+'[1]OTCHET'!H236+'[1]OTCHET'!H237+'[1]OTCHET'!H238+'[1]OTCHET'!H239+'[1]OTCHET'!H243+'[1]OTCHET'!H244+'[1]OTCHET'!H248</f>
        <v>0</v>
      </c>
      <c r="I45" s="5">
        <f>+'[1]OTCHET'!I236+'[1]OTCHET'!I237+'[1]OTCHET'!I238+'[1]OTCHET'!I239+'[1]OTCHET'!I243+'[1]OTCHET'!I244+'[1]OTCHET'!I248</f>
        <v>0</v>
      </c>
      <c r="J45" s="269">
        <f>+'[1]OTCHET'!J236+'[1]OTCHET'!J237+'[1]OTCHET'!J238+'[1]OTCHET'!J239+'[1]OTCHET'!J243+'[1]OTCHET'!J244+'[1]OTCHET'!J248</f>
        <v>0</v>
      </c>
      <c r="K45" s="162"/>
      <c r="L45" s="162"/>
      <c r="M45" s="162"/>
      <c r="N45" s="235"/>
      <c r="O45" s="270" t="s">
        <v>73</v>
      </c>
      <c r="P45" s="225"/>
      <c r="Q45" s="226"/>
      <c r="R45" s="227"/>
      <c r="S45" s="227"/>
      <c r="T45" s="227"/>
      <c r="U45" s="227"/>
      <c r="V45" s="227"/>
      <c r="W45" s="227"/>
      <c r="X45" s="228"/>
      <c r="Y45" s="227"/>
      <c r="Z45" s="227"/>
    </row>
    <row r="46" spans="1:26" s="13" customFormat="1" ht="15.75">
      <c r="A46" s="7">
        <v>105</v>
      </c>
      <c r="B46" s="258" t="s">
        <v>74</v>
      </c>
      <c r="C46" s="259" t="s">
        <v>75</v>
      </c>
      <c r="D46" s="258"/>
      <c r="E46" s="260">
        <f>+'[1]OTCHET'!E255+'[1]OTCHET'!E256+'[1]OTCHET'!E257+'[1]OTCHET'!E258</f>
        <v>0</v>
      </c>
      <c r="F46" s="260">
        <f t="shared" si="1"/>
        <v>0</v>
      </c>
      <c r="G46" s="261">
        <f>+'[1]OTCHET'!G255+'[1]OTCHET'!G256+'[1]OTCHET'!G257+'[1]OTCHET'!G258</f>
        <v>0</v>
      </c>
      <c r="H46" s="262">
        <f>+'[1]OTCHET'!H255+'[1]OTCHET'!H256+'[1]OTCHET'!H257+'[1]OTCHET'!H258</f>
        <v>0</v>
      </c>
      <c r="I46" s="262">
        <f>+'[1]OTCHET'!I255+'[1]OTCHET'!I256+'[1]OTCHET'!I257+'[1]OTCHET'!I258</f>
        <v>0</v>
      </c>
      <c r="J46" s="263">
        <f>+'[1]OTCHET'!J255+'[1]OTCHET'!J256+'[1]OTCHET'!J257+'[1]OTCHET'!J258</f>
        <v>0</v>
      </c>
      <c r="K46" s="162"/>
      <c r="L46" s="162"/>
      <c r="M46" s="162"/>
      <c r="N46" s="235"/>
      <c r="O46" s="243" t="s">
        <v>75</v>
      </c>
      <c r="P46" s="225"/>
      <c r="Q46" s="226"/>
      <c r="R46" s="227"/>
      <c r="S46" s="227"/>
      <c r="T46" s="227"/>
      <c r="U46" s="227"/>
      <c r="V46" s="227"/>
      <c r="W46" s="227"/>
      <c r="X46" s="228"/>
      <c r="Y46" s="227"/>
      <c r="Z46" s="227"/>
    </row>
    <row r="47" spans="1:26" s="13" customFormat="1" ht="15.75">
      <c r="A47" s="7">
        <v>106</v>
      </c>
      <c r="B47" s="265" t="s">
        <v>76</v>
      </c>
      <c r="C47" s="265" t="s">
        <v>77</v>
      </c>
      <c r="D47" s="265"/>
      <c r="E47" s="266">
        <f>+'[1]OTCHET'!E256</f>
        <v>0</v>
      </c>
      <c r="F47" s="266">
        <f t="shared" si="1"/>
        <v>0</v>
      </c>
      <c r="G47" s="267">
        <f>+'[1]OTCHET'!G256</f>
        <v>0</v>
      </c>
      <c r="H47" s="268">
        <f>+'[1]OTCHET'!H256</f>
        <v>0</v>
      </c>
      <c r="I47" s="5">
        <f>+'[1]OTCHET'!I256</f>
        <v>0</v>
      </c>
      <c r="J47" s="269">
        <f>+'[1]OTCHET'!J256</f>
        <v>0</v>
      </c>
      <c r="K47" s="162"/>
      <c r="L47" s="162"/>
      <c r="M47" s="162"/>
      <c r="N47" s="235"/>
      <c r="O47" s="270" t="s">
        <v>77</v>
      </c>
      <c r="P47" s="225"/>
      <c r="Q47" s="226"/>
      <c r="R47" s="227"/>
      <c r="S47" s="227"/>
      <c r="T47" s="227"/>
      <c r="U47" s="227"/>
      <c r="V47" s="227"/>
      <c r="W47" s="227"/>
      <c r="X47" s="228"/>
      <c r="Y47" s="227"/>
      <c r="Z47" s="227"/>
    </row>
    <row r="48" spans="1:26" s="13" customFormat="1" ht="15.75">
      <c r="A48" s="7">
        <v>107</v>
      </c>
      <c r="B48" s="271" t="s">
        <v>78</v>
      </c>
      <c r="C48" s="271" t="s">
        <v>79</v>
      </c>
      <c r="D48" s="272"/>
      <c r="E48" s="178">
        <f>+'[1]OTCHET'!E265+'[1]OTCHET'!E269+'[1]OTCHET'!E270</f>
        <v>0</v>
      </c>
      <c r="F48" s="178">
        <f t="shared" si="1"/>
        <v>0</v>
      </c>
      <c r="G48" s="173">
        <f>+'[1]OTCHET'!G265+'[1]OTCHET'!G269+'[1]OTCHET'!G270</f>
        <v>0</v>
      </c>
      <c r="H48" s="174">
        <f>+'[1]OTCHET'!H265+'[1]OTCHET'!H269+'[1]OTCHET'!H270</f>
        <v>0</v>
      </c>
      <c r="I48" s="174">
        <f>+'[1]OTCHET'!I265+'[1]OTCHET'!I269+'[1]OTCHET'!I270</f>
        <v>0</v>
      </c>
      <c r="J48" s="175">
        <f>+'[1]OTCHET'!J265+'[1]OTCHET'!J269+'[1]OTCHET'!J270</f>
        <v>0</v>
      </c>
      <c r="K48" s="162"/>
      <c r="L48" s="162"/>
      <c r="M48" s="162"/>
      <c r="N48" s="235"/>
      <c r="O48" s="182" t="s">
        <v>80</v>
      </c>
      <c r="P48" s="225"/>
      <c r="Q48" s="226"/>
      <c r="R48" s="227"/>
      <c r="S48" s="227"/>
      <c r="T48" s="227"/>
      <c r="U48" s="227"/>
      <c r="V48" s="227"/>
      <c r="W48" s="227"/>
      <c r="X48" s="228"/>
      <c r="Y48" s="227"/>
      <c r="Z48" s="227"/>
    </row>
    <row r="49" spans="1:26" s="13" customFormat="1" ht="15.75">
      <c r="A49" s="7">
        <v>108</v>
      </c>
      <c r="B49" s="271" t="s">
        <v>81</v>
      </c>
      <c r="C49" s="271" t="s">
        <v>82</v>
      </c>
      <c r="D49" s="272"/>
      <c r="E49" s="178">
        <f>'[1]OTCHET'!E275+'[1]OTCHET'!E276+'[1]OTCHET'!E284+'[1]OTCHET'!E287</f>
        <v>0</v>
      </c>
      <c r="F49" s="178">
        <f t="shared" si="1"/>
        <v>537753</v>
      </c>
      <c r="G49" s="179">
        <f>'[1]OTCHET'!G275+'[1]OTCHET'!G276+'[1]OTCHET'!G284+'[1]OTCHET'!G287</f>
        <v>537753</v>
      </c>
      <c r="H49" s="180">
        <f>'[1]OTCHET'!H275+'[1]OTCHET'!H276+'[1]OTCHET'!H284+'[1]OTCHET'!H287</f>
        <v>0</v>
      </c>
      <c r="I49" s="180">
        <f>'[1]OTCHET'!I275+'[1]OTCHET'!I276+'[1]OTCHET'!I284+'[1]OTCHET'!I287</f>
        <v>0</v>
      </c>
      <c r="J49" s="181">
        <f>'[1]OTCHET'!J275+'[1]OTCHET'!J276+'[1]OTCHET'!J284+'[1]OTCHET'!J287</f>
        <v>0</v>
      </c>
      <c r="K49" s="162"/>
      <c r="L49" s="162"/>
      <c r="M49" s="162"/>
      <c r="N49" s="235"/>
      <c r="O49" s="182" t="s">
        <v>82</v>
      </c>
      <c r="P49" s="225"/>
      <c r="Q49" s="226"/>
      <c r="R49" s="227"/>
      <c r="S49" s="227"/>
      <c r="T49" s="227"/>
      <c r="U49" s="227"/>
      <c r="V49" s="227"/>
      <c r="W49" s="227"/>
      <c r="X49" s="228"/>
      <c r="Y49" s="227"/>
      <c r="Z49" s="227"/>
    </row>
    <row r="50" spans="1:26" s="13" customFormat="1" ht="15.75">
      <c r="A50" s="7">
        <v>110</v>
      </c>
      <c r="B50" s="271" t="s">
        <v>83</v>
      </c>
      <c r="C50" s="271" t="s">
        <v>84</v>
      </c>
      <c r="D50" s="271"/>
      <c r="E50" s="178">
        <f>+'[1]OTCHET'!E288</f>
        <v>0</v>
      </c>
      <c r="F50" s="178">
        <f t="shared" si="1"/>
        <v>0</v>
      </c>
      <c r="G50" s="179">
        <f>+'[1]OTCHET'!G288</f>
        <v>0</v>
      </c>
      <c r="H50" s="180">
        <f>+'[1]OTCHET'!H288</f>
        <v>0</v>
      </c>
      <c r="I50" s="180">
        <f>+'[1]OTCHET'!I288</f>
        <v>0</v>
      </c>
      <c r="J50" s="181">
        <f>+'[1]OTCHET'!J288</f>
        <v>0</v>
      </c>
      <c r="K50" s="162"/>
      <c r="L50" s="162"/>
      <c r="M50" s="162"/>
      <c r="N50" s="235"/>
      <c r="O50" s="182" t="s">
        <v>84</v>
      </c>
      <c r="P50" s="225"/>
      <c r="Q50" s="226"/>
      <c r="R50" s="227"/>
      <c r="S50" s="227"/>
      <c r="T50" s="227"/>
      <c r="U50" s="227"/>
      <c r="V50" s="227"/>
      <c r="W50" s="227"/>
      <c r="X50" s="228"/>
      <c r="Y50" s="227"/>
      <c r="Z50" s="227"/>
    </row>
    <row r="51" spans="1:26" s="13" customFormat="1" ht="15.75">
      <c r="A51" s="7">
        <v>115</v>
      </c>
      <c r="B51" s="264" t="s">
        <v>85</v>
      </c>
      <c r="C51" s="273" t="s">
        <v>86</v>
      </c>
      <c r="D51" s="129"/>
      <c r="E51" s="130">
        <f>+'[1]OTCHET'!E272</f>
        <v>0</v>
      </c>
      <c r="F51" s="130">
        <f>+G51+H51+I51+J51</f>
        <v>0</v>
      </c>
      <c r="G51" s="131">
        <f>+'[1]OTCHET'!G272</f>
        <v>0</v>
      </c>
      <c r="H51" s="132">
        <f>+'[1]OTCHET'!H272</f>
        <v>0</v>
      </c>
      <c r="I51" s="132">
        <f>+'[1]OTCHET'!I272</f>
        <v>0</v>
      </c>
      <c r="J51" s="133">
        <f>+'[1]OTCHET'!J272</f>
        <v>0</v>
      </c>
      <c r="K51" s="162"/>
      <c r="L51" s="162"/>
      <c r="M51" s="162"/>
      <c r="N51" s="235"/>
      <c r="O51" s="182" t="s">
        <v>87</v>
      </c>
      <c r="P51" s="225"/>
      <c r="Q51" s="226"/>
      <c r="R51" s="227"/>
      <c r="S51" s="227"/>
      <c r="T51" s="227"/>
      <c r="U51" s="227"/>
      <c r="V51" s="227"/>
      <c r="W51" s="227"/>
      <c r="X51" s="228"/>
      <c r="Y51" s="227"/>
      <c r="Z51" s="227"/>
    </row>
    <row r="52" spans="1:26" s="13" customFormat="1" ht="15.75">
      <c r="A52" s="7">
        <v>115</v>
      </c>
      <c r="B52" s="264" t="s">
        <v>88</v>
      </c>
      <c r="C52" s="273" t="s">
        <v>86</v>
      </c>
      <c r="D52" s="129"/>
      <c r="E52" s="130">
        <f>+'[1]OTCHET'!E293</f>
        <v>0</v>
      </c>
      <c r="F52" s="130">
        <f t="shared" si="1"/>
        <v>0</v>
      </c>
      <c r="G52" s="131">
        <f>+'[1]OTCHET'!G293</f>
        <v>0</v>
      </c>
      <c r="H52" s="132">
        <f>+'[1]OTCHET'!H293</f>
        <v>0</v>
      </c>
      <c r="I52" s="132">
        <f>+'[1]OTCHET'!I293</f>
        <v>0</v>
      </c>
      <c r="J52" s="133">
        <f>+'[1]OTCHET'!J293</f>
        <v>0</v>
      </c>
      <c r="K52" s="162"/>
      <c r="L52" s="162"/>
      <c r="M52" s="162"/>
      <c r="N52" s="235"/>
      <c r="O52" s="135" t="s">
        <v>86</v>
      </c>
      <c r="P52" s="225"/>
      <c r="Q52" s="226"/>
      <c r="R52" s="227"/>
      <c r="S52" s="227"/>
      <c r="T52" s="227"/>
      <c r="U52" s="227"/>
      <c r="V52" s="227"/>
      <c r="W52" s="227"/>
      <c r="X52" s="228"/>
      <c r="Y52" s="227"/>
      <c r="Z52" s="227"/>
    </row>
    <row r="53" spans="1:26" s="13" customFormat="1" ht="16.5" thickBot="1">
      <c r="A53" s="7">
        <v>120</v>
      </c>
      <c r="B53" s="274" t="s">
        <v>89</v>
      </c>
      <c r="C53" s="274" t="s">
        <v>90</v>
      </c>
      <c r="D53" s="275"/>
      <c r="E53" s="276">
        <f>'[1]OTCHET'!E294</f>
        <v>0</v>
      </c>
      <c r="F53" s="276">
        <f t="shared" si="1"/>
        <v>0</v>
      </c>
      <c r="G53" s="277">
        <f>'[1]OTCHET'!G294</f>
        <v>0</v>
      </c>
      <c r="H53" s="278">
        <f>'[1]OTCHET'!H294</f>
        <v>0</v>
      </c>
      <c r="I53" s="278">
        <f>'[1]OTCHET'!I294</f>
        <v>0</v>
      </c>
      <c r="J53" s="279">
        <f>'[1]OTCHET'!J294</f>
        <v>0</v>
      </c>
      <c r="K53" s="183"/>
      <c r="L53" s="183"/>
      <c r="M53" s="183"/>
      <c r="N53" s="235"/>
      <c r="O53" s="280" t="s">
        <v>90</v>
      </c>
      <c r="P53" s="225"/>
      <c r="Q53" s="226"/>
      <c r="R53" s="227"/>
      <c r="S53" s="227"/>
      <c r="T53" s="227"/>
      <c r="U53" s="227"/>
      <c r="V53" s="227"/>
      <c r="W53" s="227"/>
      <c r="X53" s="228"/>
      <c r="Y53" s="227"/>
      <c r="Z53" s="227"/>
    </row>
    <row r="54" spans="1:26" s="13" customFormat="1" ht="16.5" thickBot="1">
      <c r="A54" s="7">
        <v>125</v>
      </c>
      <c r="B54" s="281" t="s">
        <v>91</v>
      </c>
      <c r="C54" s="282" t="s">
        <v>92</v>
      </c>
      <c r="D54" s="283"/>
      <c r="E54" s="284">
        <f>'[1]OTCHET'!E296</f>
        <v>0</v>
      </c>
      <c r="F54" s="284">
        <f t="shared" si="1"/>
        <v>0</v>
      </c>
      <c r="G54" s="285">
        <f>'[1]OTCHET'!G296</f>
        <v>0</v>
      </c>
      <c r="H54" s="286">
        <f>'[1]OTCHET'!H296</f>
        <v>0</v>
      </c>
      <c r="I54" s="286">
        <f>'[1]OTCHET'!I296</f>
        <v>0</v>
      </c>
      <c r="J54" s="287">
        <f>'[1]OTCHET'!J296</f>
        <v>0</v>
      </c>
      <c r="K54" s="288"/>
      <c r="L54" s="288"/>
      <c r="M54" s="289"/>
      <c r="N54" s="235"/>
      <c r="O54" s="290" t="s">
        <v>92</v>
      </c>
      <c r="P54" s="225"/>
      <c r="Q54" s="226"/>
      <c r="R54" s="227"/>
      <c r="S54" s="227"/>
      <c r="T54" s="227"/>
      <c r="U54" s="227"/>
      <c r="V54" s="227"/>
      <c r="W54" s="227"/>
      <c r="X54" s="228"/>
      <c r="Y54" s="227"/>
      <c r="Z54" s="227"/>
    </row>
    <row r="55" spans="1:26" s="13" customFormat="1" ht="15.75">
      <c r="A55" s="291">
        <v>127</v>
      </c>
      <c r="B55" s="186" t="s">
        <v>93</v>
      </c>
      <c r="C55" s="186" t="s">
        <v>94</v>
      </c>
      <c r="D55" s="292"/>
      <c r="E55" s="293">
        <f>+'[1]OTCHET'!E297</f>
        <v>0</v>
      </c>
      <c r="F55" s="293">
        <f t="shared" si="1"/>
        <v>0</v>
      </c>
      <c r="G55" s="294">
        <f>+'[1]OTCHET'!G297</f>
        <v>0</v>
      </c>
      <c r="H55" s="295">
        <f>+'[1]OTCHET'!H297</f>
        <v>0</v>
      </c>
      <c r="I55" s="295">
        <f>+'[1]OTCHET'!I297</f>
        <v>0</v>
      </c>
      <c r="J55" s="296">
        <f>+'[1]OTCHET'!J297</f>
        <v>0</v>
      </c>
      <c r="K55" s="297"/>
      <c r="L55" s="297"/>
      <c r="M55" s="298"/>
      <c r="N55" s="206"/>
      <c r="O55" s="299" t="s">
        <v>94</v>
      </c>
      <c r="P55" s="225"/>
      <c r="Q55" s="226"/>
      <c r="R55" s="227"/>
      <c r="S55" s="227"/>
      <c r="T55" s="227"/>
      <c r="U55" s="227"/>
      <c r="V55" s="227"/>
      <c r="W55" s="227"/>
      <c r="X55" s="228"/>
      <c r="Y55" s="227"/>
      <c r="Z55" s="227"/>
    </row>
    <row r="56" spans="1:26" s="13" customFormat="1" ht="19.5" thickBot="1">
      <c r="A56" s="7">
        <v>130</v>
      </c>
      <c r="B56" s="300" t="s">
        <v>95</v>
      </c>
      <c r="C56" s="301" t="s">
        <v>96</v>
      </c>
      <c r="D56" s="301"/>
      <c r="E56" s="302">
        <f aca="true" t="shared" si="5" ref="E56:J56">+E57+E58+E62</f>
        <v>0</v>
      </c>
      <c r="F56" s="302">
        <f t="shared" si="5"/>
        <v>490933</v>
      </c>
      <c r="G56" s="303">
        <f t="shared" si="5"/>
        <v>490933</v>
      </c>
      <c r="H56" s="304">
        <f t="shared" si="5"/>
        <v>0</v>
      </c>
      <c r="I56" s="305">
        <f t="shared" si="5"/>
        <v>0</v>
      </c>
      <c r="J56" s="306">
        <f t="shared" si="5"/>
        <v>0</v>
      </c>
      <c r="K56" s="116">
        <f>+K57+K58+K61</f>
        <v>0</v>
      </c>
      <c r="L56" s="116">
        <f>+L57+L58+L61</f>
        <v>0</v>
      </c>
      <c r="M56" s="116">
        <f>+M57+M58+M61</f>
        <v>0</v>
      </c>
      <c r="N56" s="126"/>
      <c r="O56" s="307" t="s">
        <v>96</v>
      </c>
      <c r="P56" s="225"/>
      <c r="Q56" s="226"/>
      <c r="R56" s="227"/>
      <c r="S56" s="227"/>
      <c r="T56" s="227"/>
      <c r="U56" s="227"/>
      <c r="V56" s="227"/>
      <c r="W56" s="227"/>
      <c r="X56" s="228"/>
      <c r="Y56" s="227"/>
      <c r="Z56" s="227"/>
    </row>
    <row r="57" spans="1:26" s="13" customFormat="1" ht="16.5" thickTop="1">
      <c r="A57" s="7">
        <v>135</v>
      </c>
      <c r="B57" s="258" t="s">
        <v>97</v>
      </c>
      <c r="C57" s="259" t="s">
        <v>98</v>
      </c>
      <c r="D57" s="258"/>
      <c r="E57" s="308">
        <f>+'[1]OTCHET'!E361+'[1]OTCHET'!E375+'[1]OTCHET'!E388</f>
        <v>0</v>
      </c>
      <c r="F57" s="308">
        <f t="shared" si="1"/>
        <v>0</v>
      </c>
      <c r="G57" s="309">
        <f>+'[1]OTCHET'!G361+'[1]OTCHET'!G375+'[1]OTCHET'!G388</f>
        <v>0</v>
      </c>
      <c r="H57" s="310">
        <f>+'[1]OTCHET'!H361+'[1]OTCHET'!H375+'[1]OTCHET'!H388</f>
        <v>0</v>
      </c>
      <c r="I57" s="310">
        <f>+'[1]OTCHET'!I361+'[1]OTCHET'!I375+'[1]OTCHET'!I388</f>
        <v>0</v>
      </c>
      <c r="J57" s="311">
        <f>+'[1]OTCHET'!J361+'[1]OTCHET'!J375+'[1]OTCHET'!J388</f>
        <v>0</v>
      </c>
      <c r="K57" s="298"/>
      <c r="L57" s="298"/>
      <c r="M57" s="298"/>
      <c r="N57" s="206"/>
      <c r="O57" s="312" t="s">
        <v>98</v>
      </c>
      <c r="P57" s="225"/>
      <c r="Q57" s="226"/>
      <c r="R57" s="227"/>
      <c r="S57" s="227"/>
      <c r="T57" s="227"/>
      <c r="U57" s="227"/>
      <c r="V57" s="227"/>
      <c r="W57" s="227"/>
      <c r="X57" s="228"/>
      <c r="Y57" s="227"/>
      <c r="Z57" s="227"/>
    </row>
    <row r="58" spans="1:26" s="13" customFormat="1" ht="15.75">
      <c r="A58" s="7">
        <v>140</v>
      </c>
      <c r="B58" s="272" t="s">
        <v>99</v>
      </c>
      <c r="C58" s="271" t="s">
        <v>100</v>
      </c>
      <c r="D58" s="272"/>
      <c r="E58" s="313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3">
        <f t="shared" si="1"/>
        <v>490933</v>
      </c>
      <c r="G58" s="314">
        <f>+'[1]OTCHET'!G383+'[1]OTCHET'!G391+'[1]OTCHET'!G396+'[1]OTCHET'!G399+'[1]OTCHET'!G402+'[1]OTCHET'!G405+'[1]OTCHET'!G406+'[1]OTCHET'!G409+'[1]OTCHET'!G422+'[1]OTCHET'!G423+'[1]OTCHET'!G424+'[1]OTCHET'!G425+'[1]OTCHET'!G426</f>
        <v>490933</v>
      </c>
      <c r="H58" s="315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5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6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8"/>
      <c r="L58" s="298"/>
      <c r="M58" s="298"/>
      <c r="N58" s="206"/>
      <c r="O58" s="317" t="s">
        <v>100</v>
      </c>
      <c r="P58" s="225"/>
      <c r="Q58" s="226"/>
      <c r="R58" s="227"/>
      <c r="S58" s="227"/>
      <c r="T58" s="227"/>
      <c r="U58" s="227"/>
      <c r="V58" s="227"/>
      <c r="W58" s="227"/>
      <c r="X58" s="228"/>
      <c r="Y58" s="227"/>
      <c r="Z58" s="227"/>
    </row>
    <row r="59" spans="1:26" s="13" customFormat="1" ht="15.75">
      <c r="A59" s="7">
        <v>145</v>
      </c>
      <c r="B59" s="129" t="s">
        <v>101</v>
      </c>
      <c r="C59" s="129" t="s">
        <v>102</v>
      </c>
      <c r="D59" s="264"/>
      <c r="E59" s="318">
        <f>+'[1]OTCHET'!E422+'[1]OTCHET'!E423+'[1]OTCHET'!E424+'[1]OTCHET'!E425+'[1]OTCHET'!E426</f>
        <v>0</v>
      </c>
      <c r="F59" s="318">
        <f t="shared" si="1"/>
        <v>0</v>
      </c>
      <c r="G59" s="319">
        <f>+'[1]OTCHET'!G422+'[1]OTCHET'!G423+'[1]OTCHET'!G424+'[1]OTCHET'!G425+'[1]OTCHET'!G426</f>
        <v>0</v>
      </c>
      <c r="H59" s="320">
        <f>+'[1]OTCHET'!H422+'[1]OTCHET'!H423+'[1]OTCHET'!H424+'[1]OTCHET'!H425+'[1]OTCHET'!H426</f>
        <v>0</v>
      </c>
      <c r="I59" s="320">
        <f>+'[1]OTCHET'!I422+'[1]OTCHET'!I423+'[1]OTCHET'!I424+'[1]OTCHET'!I425+'[1]OTCHET'!I426</f>
        <v>0</v>
      </c>
      <c r="J59" s="321">
        <f>+'[1]OTCHET'!J422+'[1]OTCHET'!J423+'[1]OTCHET'!J424+'[1]OTCHET'!J425+'[1]OTCHET'!J426</f>
        <v>0</v>
      </c>
      <c r="K59" s="298"/>
      <c r="L59" s="298"/>
      <c r="M59" s="298"/>
      <c r="N59" s="206"/>
      <c r="O59" s="322" t="s">
        <v>102</v>
      </c>
      <c r="P59" s="225"/>
      <c r="Q59" s="226"/>
      <c r="R59" s="227"/>
      <c r="S59" s="227"/>
      <c r="T59" s="227"/>
      <c r="U59" s="227"/>
      <c r="V59" s="227"/>
      <c r="W59" s="227"/>
      <c r="X59" s="228"/>
      <c r="Y59" s="227"/>
      <c r="Z59" s="227"/>
    </row>
    <row r="60" spans="1:26" s="13" customFormat="1" ht="15.75">
      <c r="A60" s="7">
        <v>150</v>
      </c>
      <c r="B60" s="323" t="s">
        <v>103</v>
      </c>
      <c r="C60" s="323" t="s">
        <v>35</v>
      </c>
      <c r="D60" s="324"/>
      <c r="E60" s="325">
        <f>'[1]OTCHET'!E405</f>
        <v>0</v>
      </c>
      <c r="F60" s="325">
        <f t="shared" si="1"/>
        <v>0</v>
      </c>
      <c r="G60" s="326">
        <f>'[1]OTCHET'!G405</f>
        <v>0</v>
      </c>
      <c r="H60" s="327">
        <f>'[1]OTCHET'!H405</f>
        <v>0</v>
      </c>
      <c r="I60" s="327">
        <f>'[1]OTCHET'!I405</f>
        <v>0</v>
      </c>
      <c r="J60" s="328">
        <f>'[1]OTCHET'!J405</f>
        <v>0</v>
      </c>
      <c r="K60" s="298"/>
      <c r="L60" s="298"/>
      <c r="M60" s="298"/>
      <c r="N60" s="206"/>
      <c r="O60" s="329" t="s">
        <v>35</v>
      </c>
      <c r="P60" s="225"/>
      <c r="Q60" s="226"/>
      <c r="R60" s="227"/>
      <c r="S60" s="227"/>
      <c r="T60" s="227"/>
      <c r="U60" s="227"/>
      <c r="V60" s="227"/>
      <c r="W60" s="227"/>
      <c r="X60" s="228"/>
      <c r="Y60" s="227"/>
      <c r="Z60" s="227"/>
    </row>
    <row r="61" spans="1:26" s="13" customFormat="1" ht="15.75" customHeight="1" hidden="1">
      <c r="A61" s="7">
        <v>160</v>
      </c>
      <c r="B61" s="330"/>
      <c r="C61" s="331"/>
      <c r="D61" s="258"/>
      <c r="E61" s="308"/>
      <c r="F61" s="308">
        <f t="shared" si="1"/>
        <v>0</v>
      </c>
      <c r="G61" s="309"/>
      <c r="H61" s="310"/>
      <c r="I61" s="310"/>
      <c r="J61" s="311"/>
      <c r="K61" s="298"/>
      <c r="L61" s="298"/>
      <c r="M61" s="298"/>
      <c r="N61" s="206"/>
      <c r="O61" s="312"/>
      <c r="P61" s="225"/>
      <c r="Q61" s="226"/>
      <c r="R61" s="227"/>
      <c r="S61" s="227"/>
      <c r="T61" s="227"/>
      <c r="U61" s="227"/>
      <c r="V61" s="227"/>
      <c r="W61" s="227"/>
      <c r="X61" s="228"/>
      <c r="Y61" s="227"/>
      <c r="Z61" s="227"/>
    </row>
    <row r="62" spans="1:26" s="13" customFormat="1" ht="15.75">
      <c r="A62" s="291">
        <v>162</v>
      </c>
      <c r="B62" s="332" t="s">
        <v>104</v>
      </c>
      <c r="C62" s="208" t="s">
        <v>105</v>
      </c>
      <c r="D62" s="332"/>
      <c r="E62" s="209">
        <f>'[1]OTCHET'!E412</f>
        <v>0</v>
      </c>
      <c r="F62" s="209">
        <f t="shared" si="1"/>
        <v>0</v>
      </c>
      <c r="G62" s="210">
        <f>'[1]OTCHET'!G412</f>
        <v>0</v>
      </c>
      <c r="H62" s="211">
        <f>'[1]OTCHET'!H412</f>
        <v>0</v>
      </c>
      <c r="I62" s="211">
        <f>'[1]OTCHET'!I412</f>
        <v>0</v>
      </c>
      <c r="J62" s="212">
        <f>'[1]OTCHET'!J412</f>
        <v>0</v>
      </c>
      <c r="K62" s="333"/>
      <c r="L62" s="333"/>
      <c r="M62" s="333"/>
      <c r="N62" s="206"/>
      <c r="O62" s="214" t="s">
        <v>105</v>
      </c>
      <c r="P62" s="225"/>
      <c r="Q62" s="226"/>
      <c r="R62" s="227"/>
      <c r="S62" s="227"/>
      <c r="T62" s="227"/>
      <c r="U62" s="227"/>
      <c r="V62" s="227"/>
      <c r="W62" s="227"/>
      <c r="X62" s="228"/>
      <c r="Y62" s="227"/>
      <c r="Z62" s="227"/>
    </row>
    <row r="63" spans="1:26" s="13" customFormat="1" ht="19.5" thickBot="1">
      <c r="A63" s="7">
        <v>165</v>
      </c>
      <c r="B63" s="334" t="s">
        <v>106</v>
      </c>
      <c r="C63" s="335" t="s">
        <v>107</v>
      </c>
      <c r="D63" s="336"/>
      <c r="E63" s="337">
        <f>+'[1]OTCHET'!E249</f>
        <v>0</v>
      </c>
      <c r="F63" s="337">
        <f t="shared" si="1"/>
        <v>0</v>
      </c>
      <c r="G63" s="338">
        <f>+'[1]OTCHET'!G249</f>
        <v>0</v>
      </c>
      <c r="H63" s="339">
        <f>+'[1]OTCHET'!H249</f>
        <v>0</v>
      </c>
      <c r="I63" s="339">
        <f>+'[1]OTCHET'!I249</f>
        <v>0</v>
      </c>
      <c r="J63" s="340">
        <f>+'[1]OTCHET'!J249</f>
        <v>0</v>
      </c>
      <c r="K63" s="341"/>
      <c r="L63" s="341"/>
      <c r="M63" s="341"/>
      <c r="N63" s="206"/>
      <c r="O63" s="342" t="s">
        <v>107</v>
      </c>
      <c r="P63" s="225"/>
      <c r="Q63" s="226"/>
      <c r="R63" s="227"/>
      <c r="S63" s="227"/>
      <c r="T63" s="227"/>
      <c r="U63" s="227"/>
      <c r="V63" s="227"/>
      <c r="W63" s="227"/>
      <c r="X63" s="228"/>
      <c r="Y63" s="227"/>
      <c r="Z63" s="227"/>
    </row>
    <row r="64" spans="1:26" s="13" customFormat="1" ht="20.25" thickBot="1" thickTop="1">
      <c r="A64" s="7">
        <v>175</v>
      </c>
      <c r="B64" s="343" t="s">
        <v>108</v>
      </c>
      <c r="C64" s="344"/>
      <c r="D64" s="344"/>
      <c r="E64" s="345">
        <f aca="true" t="shared" si="6" ref="E64:J64">+E22-E38+E56-E63</f>
        <v>0</v>
      </c>
      <c r="F64" s="345">
        <f t="shared" si="6"/>
        <v>-325236</v>
      </c>
      <c r="G64" s="346">
        <f t="shared" si="6"/>
        <v>-325236</v>
      </c>
      <c r="H64" s="347">
        <f t="shared" si="6"/>
        <v>0</v>
      </c>
      <c r="I64" s="347">
        <f t="shared" si="6"/>
        <v>0</v>
      </c>
      <c r="J64" s="348">
        <f t="shared" si="6"/>
        <v>0</v>
      </c>
      <c r="K64" s="116">
        <f>+K22-K38+K56</f>
        <v>0</v>
      </c>
      <c r="L64" s="116">
        <f>+L22-L38+L56</f>
        <v>0</v>
      </c>
      <c r="M64" s="116">
        <f>+M22-M38+M56</f>
        <v>0</v>
      </c>
      <c r="N64" s="206"/>
      <c r="O64" s="349"/>
      <c r="P64" s="225"/>
      <c r="Q64" s="226"/>
      <c r="R64" s="227"/>
      <c r="S64" s="227"/>
      <c r="T64" s="227"/>
      <c r="U64" s="227"/>
      <c r="V64" s="227"/>
      <c r="W64" s="227"/>
      <c r="X64" s="228"/>
      <c r="Y64" s="227"/>
      <c r="Z64" s="227"/>
    </row>
    <row r="65" spans="1:26" s="13" customFormat="1" ht="12" customHeight="1" hidden="1">
      <c r="A65" s="7">
        <v>180</v>
      </c>
      <c r="B65" s="350">
        <f>+IF(+SUM(E$65:J$65)=0,0,"Контрола: дефицит/излишък = финансиране с обратен знак (V. + VІ. = 0)")</f>
        <v>0</v>
      </c>
      <c r="C65" s="351"/>
      <c r="D65" s="351"/>
      <c r="E65" s="352">
        <f aca="true" t="shared" si="7" ref="E65:J65">+E$64+E$66</f>
        <v>0</v>
      </c>
      <c r="F65" s="352">
        <f t="shared" si="7"/>
        <v>0</v>
      </c>
      <c r="G65" s="353">
        <f t="shared" si="7"/>
        <v>0</v>
      </c>
      <c r="H65" s="353">
        <f t="shared" si="7"/>
        <v>0</v>
      </c>
      <c r="I65" s="353">
        <f t="shared" si="7"/>
        <v>0</v>
      </c>
      <c r="J65" s="354">
        <f t="shared" si="7"/>
        <v>0</v>
      </c>
      <c r="K65" s="298" t="e">
        <f>+K64+K66</f>
        <v>#REF!</v>
      </c>
      <c r="L65" s="298" t="e">
        <f>+L64+L66</f>
        <v>#REF!</v>
      </c>
      <c r="M65" s="298" t="e">
        <f>+M64+M66</f>
        <v>#REF!</v>
      </c>
      <c r="N65" s="206"/>
      <c r="O65" s="355"/>
      <c r="P65" s="225"/>
      <c r="Q65" s="226"/>
      <c r="R65" s="227"/>
      <c r="S65" s="227"/>
      <c r="T65" s="227"/>
      <c r="U65" s="227"/>
      <c r="V65" s="227"/>
      <c r="W65" s="227"/>
      <c r="X65" s="228"/>
      <c r="Y65" s="227"/>
      <c r="Z65" s="227"/>
    </row>
    <row r="66" spans="1:26" s="13" customFormat="1" ht="19.5" thickBot="1">
      <c r="A66" s="7">
        <v>185</v>
      </c>
      <c r="B66" s="109" t="s">
        <v>109</v>
      </c>
      <c r="C66" s="356" t="s">
        <v>110</v>
      </c>
      <c r="D66" s="356"/>
      <c r="E66" s="357">
        <f>SUM(+E68+E76+E77+E84+E85+E86+E89+E90+E91+E92+E93+E94+E95)</f>
        <v>0</v>
      </c>
      <c r="F66" s="357">
        <f>SUM(+F68+F76+F77+F84+F85+F86+F89+F90+F91+F92+F93+F94+F95)</f>
        <v>325236</v>
      </c>
      <c r="G66" s="358">
        <f aca="true" t="shared" si="8" ref="G66:L66">SUM(+G68+G76+G77+G84+G85+G86+G89+G90+G91+G92+G93+G94+G95)</f>
        <v>325236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06"/>
      <c r="O66" s="362" t="s">
        <v>110</v>
      </c>
      <c r="P66" s="225"/>
      <c r="Q66" s="226"/>
      <c r="R66" s="227"/>
      <c r="S66" s="227"/>
      <c r="T66" s="227"/>
      <c r="U66" s="227"/>
      <c r="V66" s="227"/>
      <c r="W66" s="227"/>
      <c r="X66" s="228"/>
      <c r="Y66" s="227"/>
      <c r="Z66" s="227"/>
    </row>
    <row r="67" spans="1:26" s="13" customFormat="1" ht="16.5" hidden="1" thickTop="1">
      <c r="A67" s="7">
        <v>190</v>
      </c>
      <c r="B67" s="363"/>
      <c r="C67" s="363"/>
      <c r="D67" s="363"/>
      <c r="E67" s="364"/>
      <c r="F67" s="365">
        <f t="shared" si="1"/>
        <v>0</v>
      </c>
      <c r="G67" s="366"/>
      <c r="H67" s="367"/>
      <c r="I67" s="367"/>
      <c r="J67" s="368"/>
      <c r="K67" s="369"/>
      <c r="L67" s="369"/>
      <c r="M67" s="369"/>
      <c r="N67" s="206"/>
      <c r="O67" s="370"/>
      <c r="P67" s="225"/>
      <c r="Q67" s="226"/>
      <c r="R67" s="227"/>
      <c r="S67" s="227"/>
      <c r="T67" s="227"/>
      <c r="U67" s="227"/>
      <c r="V67" s="227"/>
      <c r="W67" s="227"/>
      <c r="X67" s="228"/>
      <c r="Y67" s="227"/>
      <c r="Z67" s="227"/>
    </row>
    <row r="68" spans="1:26" s="13" customFormat="1" ht="16.5" thickTop="1">
      <c r="A68" s="371">
        <v>195</v>
      </c>
      <c r="B68" s="264" t="s">
        <v>111</v>
      </c>
      <c r="C68" s="129" t="s">
        <v>112</v>
      </c>
      <c r="D68" s="264"/>
      <c r="E68" s="318">
        <f>SUM(E69:E75)</f>
        <v>0</v>
      </c>
      <c r="F68" s="318">
        <f>SUM(F69:F75)</f>
        <v>0</v>
      </c>
      <c r="G68" s="319">
        <f aca="true" t="shared" si="9" ref="G68:M68">SUM(G69:G75)</f>
        <v>0</v>
      </c>
      <c r="H68" s="320">
        <f>SUM(H69:H75)</f>
        <v>0</v>
      </c>
      <c r="I68" s="320">
        <f>SUM(I69:I75)</f>
        <v>0</v>
      </c>
      <c r="J68" s="321">
        <f>SUM(J69:J75)</f>
        <v>0</v>
      </c>
      <c r="K68" s="372" t="e">
        <f t="shared" si="9"/>
        <v>#REF!</v>
      </c>
      <c r="L68" s="372" t="e">
        <f t="shared" si="9"/>
        <v>#REF!</v>
      </c>
      <c r="M68" s="372" t="e">
        <f t="shared" si="9"/>
        <v>#REF!</v>
      </c>
      <c r="N68" s="206"/>
      <c r="O68" s="322" t="s">
        <v>112</v>
      </c>
      <c r="P68" s="373"/>
      <c r="Q68" s="226"/>
      <c r="R68" s="227"/>
      <c r="S68" s="227"/>
      <c r="T68" s="227"/>
      <c r="U68" s="227"/>
      <c r="V68" s="227"/>
      <c r="W68" s="227"/>
      <c r="X68" s="228"/>
      <c r="Y68" s="227"/>
      <c r="Z68" s="227"/>
    </row>
    <row r="69" spans="1:26" s="13" customFormat="1" ht="15.75">
      <c r="A69" s="374">
        <v>200</v>
      </c>
      <c r="B69" s="375" t="s">
        <v>113</v>
      </c>
      <c r="C69" s="375" t="s">
        <v>114</v>
      </c>
      <c r="D69" s="375"/>
      <c r="E69" s="376">
        <f>+'[1]OTCHET'!E482+'[1]OTCHET'!E483+'[1]OTCHET'!E486+'[1]OTCHET'!E487+'[1]OTCHET'!E490+'[1]OTCHET'!E491+'[1]OTCHET'!E495</f>
        <v>0</v>
      </c>
      <c r="F69" s="376">
        <f t="shared" si="1"/>
        <v>0</v>
      </c>
      <c r="G69" s="377">
        <f>+'[1]OTCHET'!G482+'[1]OTCHET'!G483+'[1]OTCHET'!G486+'[1]OTCHET'!G487+'[1]OTCHET'!G490+'[1]OTCHET'!G491+'[1]OTCHET'!G495</f>
        <v>0</v>
      </c>
      <c r="H69" s="378">
        <f>+'[1]OTCHET'!H482+'[1]OTCHET'!H483+'[1]OTCHET'!H486+'[1]OTCHET'!H487+'[1]OTCHET'!H490+'[1]OTCHET'!H491+'[1]OTCHET'!H495</f>
        <v>0</v>
      </c>
      <c r="I69" s="378">
        <f>+'[1]OTCHET'!I482+'[1]OTCHET'!I483+'[1]OTCHET'!I486+'[1]OTCHET'!I487+'[1]OTCHET'!I490+'[1]OTCHET'!I491+'[1]OTCHET'!I495</f>
        <v>0</v>
      </c>
      <c r="J69" s="379">
        <f>+'[1]OTCHET'!J482+'[1]OTCHET'!J483+'[1]OTCHET'!J486+'[1]OTCHET'!J487+'[1]OTCHET'!J490+'[1]OTCHET'!J491+'[1]OTCHET'!J495</f>
        <v>0</v>
      </c>
      <c r="K69" s="380" t="e">
        <f>+#REF!+#REF!+#REF!+#REF!+#REF!+#REF!+#REF!</f>
        <v>#REF!</v>
      </c>
      <c r="L69" s="380" t="e">
        <f>+#REF!+#REF!+#REF!+#REF!+#REF!+#REF!+#REF!</f>
        <v>#REF!</v>
      </c>
      <c r="M69" s="380" t="e">
        <f>+#REF!+#REF!+#REF!+#REF!+#REF!+#REF!+#REF!</f>
        <v>#REF!</v>
      </c>
      <c r="N69" s="206"/>
      <c r="O69" s="381" t="s">
        <v>114</v>
      </c>
      <c r="P69" s="382"/>
      <c r="Q69" s="226"/>
      <c r="R69" s="227"/>
      <c r="S69" s="227"/>
      <c r="T69" s="227"/>
      <c r="U69" s="227"/>
      <c r="V69" s="227"/>
      <c r="W69" s="227"/>
      <c r="X69" s="228"/>
      <c r="Y69" s="227"/>
      <c r="Z69" s="227"/>
    </row>
    <row r="70" spans="1:26" s="13" customFormat="1" ht="15.75">
      <c r="A70" s="374">
        <v>205</v>
      </c>
      <c r="B70" s="383" t="s">
        <v>115</v>
      </c>
      <c r="C70" s="383" t="s">
        <v>116</v>
      </c>
      <c r="D70" s="383"/>
      <c r="E70" s="384">
        <f>+'[1]OTCHET'!E484+'[1]OTCHET'!E485+'[1]OTCHET'!E488+'[1]OTCHET'!E489+'[1]OTCHET'!E492+'[1]OTCHET'!E493+'[1]OTCHET'!E494+'[1]OTCHET'!E496</f>
        <v>0</v>
      </c>
      <c r="F70" s="384">
        <f t="shared" si="1"/>
        <v>0</v>
      </c>
      <c r="G70" s="385">
        <f>+'[1]OTCHET'!G484+'[1]OTCHET'!G485+'[1]OTCHET'!G488+'[1]OTCHET'!G489+'[1]OTCHET'!G492+'[1]OTCHET'!G493+'[1]OTCHET'!G494+'[1]OTCHET'!G496</f>
        <v>0</v>
      </c>
      <c r="H70" s="386">
        <f>+'[1]OTCHET'!H484+'[1]OTCHET'!H485+'[1]OTCHET'!H488+'[1]OTCHET'!H489+'[1]OTCHET'!H492+'[1]OTCHET'!H493+'[1]OTCHET'!H494+'[1]OTCHET'!H496</f>
        <v>0</v>
      </c>
      <c r="I70" s="386">
        <f>+'[1]OTCHET'!I484+'[1]OTCHET'!I485+'[1]OTCHET'!I488+'[1]OTCHET'!I489+'[1]OTCHET'!I492+'[1]OTCHET'!I493+'[1]OTCHET'!I494+'[1]OTCHET'!I496</f>
        <v>0</v>
      </c>
      <c r="J70" s="387">
        <f>+'[1]OTCHET'!J484+'[1]OTCHET'!J485+'[1]OTCHET'!J488+'[1]OTCHET'!J489+'[1]OTCHET'!J492+'[1]OTCHET'!J493+'[1]OTCHET'!J494+'[1]OTCHET'!J496</f>
        <v>0</v>
      </c>
      <c r="K70" s="380" t="e">
        <f>+#REF!+#REF!+#REF!+#REF!+#REF!+#REF!+#REF!+#REF!</f>
        <v>#REF!</v>
      </c>
      <c r="L70" s="380" t="e">
        <f>+#REF!+#REF!+#REF!+#REF!+#REF!+#REF!+#REF!+#REF!</f>
        <v>#REF!</v>
      </c>
      <c r="M70" s="380" t="e">
        <f>+#REF!+#REF!+#REF!+#REF!+#REF!+#REF!+#REF!+#REF!</f>
        <v>#REF!</v>
      </c>
      <c r="N70" s="206"/>
      <c r="O70" s="388" t="s">
        <v>116</v>
      </c>
      <c r="P70" s="382"/>
      <c r="Q70" s="226"/>
      <c r="R70" s="227"/>
      <c r="S70" s="227"/>
      <c r="T70" s="227"/>
      <c r="U70" s="227"/>
      <c r="V70" s="227"/>
      <c r="W70" s="227"/>
      <c r="X70" s="228"/>
      <c r="Y70" s="227"/>
      <c r="Z70" s="227"/>
    </row>
    <row r="71" spans="1:26" s="13" customFormat="1" ht="15.75">
      <c r="A71" s="374">
        <v>210</v>
      </c>
      <c r="B71" s="383" t="s">
        <v>117</v>
      </c>
      <c r="C71" s="383" t="s">
        <v>118</v>
      </c>
      <c r="D71" s="383"/>
      <c r="E71" s="384">
        <f>+'[1]OTCHET'!E497</f>
        <v>0</v>
      </c>
      <c r="F71" s="384">
        <f t="shared" si="1"/>
        <v>0</v>
      </c>
      <c r="G71" s="385">
        <f>+'[1]OTCHET'!G497</f>
        <v>0</v>
      </c>
      <c r="H71" s="386">
        <f>+'[1]OTCHET'!H497</f>
        <v>0</v>
      </c>
      <c r="I71" s="386">
        <f>+'[1]OTCHET'!I497</f>
        <v>0</v>
      </c>
      <c r="J71" s="387">
        <f>+'[1]OTCHET'!J497</f>
        <v>0</v>
      </c>
      <c r="K71" s="380" t="e">
        <f>+#REF!</f>
        <v>#REF!</v>
      </c>
      <c r="L71" s="380" t="e">
        <f>+#REF!</f>
        <v>#REF!</v>
      </c>
      <c r="M71" s="380" t="e">
        <f>+#REF!</f>
        <v>#REF!</v>
      </c>
      <c r="N71" s="206"/>
      <c r="O71" s="388" t="s">
        <v>118</v>
      </c>
      <c r="P71" s="382"/>
      <c r="Q71" s="226"/>
      <c r="R71" s="227"/>
      <c r="S71" s="227"/>
      <c r="T71" s="227"/>
      <c r="U71" s="227"/>
      <c r="V71" s="227"/>
      <c r="W71" s="227"/>
      <c r="X71" s="228"/>
      <c r="Y71" s="227"/>
      <c r="Z71" s="227"/>
    </row>
    <row r="72" spans="1:26" s="13" customFormat="1" ht="15.75">
      <c r="A72" s="374">
        <v>215</v>
      </c>
      <c r="B72" s="383" t="s">
        <v>119</v>
      </c>
      <c r="C72" s="383" t="s">
        <v>120</v>
      </c>
      <c r="D72" s="383"/>
      <c r="E72" s="384">
        <f>+'[1]OTCHET'!E502</f>
        <v>0</v>
      </c>
      <c r="F72" s="384">
        <f t="shared" si="1"/>
        <v>0</v>
      </c>
      <c r="G72" s="385">
        <f>+'[1]OTCHET'!G502</f>
        <v>0</v>
      </c>
      <c r="H72" s="386">
        <f>+'[1]OTCHET'!H502</f>
        <v>0</v>
      </c>
      <c r="I72" s="386">
        <f>+'[1]OTCHET'!I502</f>
        <v>0</v>
      </c>
      <c r="J72" s="387">
        <f>+'[1]OTCHET'!J502</f>
        <v>0</v>
      </c>
      <c r="K72" s="380" t="e">
        <f>+#REF!</f>
        <v>#REF!</v>
      </c>
      <c r="L72" s="380" t="e">
        <f>+#REF!</f>
        <v>#REF!</v>
      </c>
      <c r="M72" s="380" t="e">
        <f>+#REF!</f>
        <v>#REF!</v>
      </c>
      <c r="N72" s="206"/>
      <c r="O72" s="388" t="s">
        <v>120</v>
      </c>
      <c r="P72" s="382"/>
      <c r="Q72" s="226"/>
      <c r="R72" s="227"/>
      <c r="S72" s="227"/>
      <c r="T72" s="227"/>
      <c r="U72" s="227"/>
      <c r="V72" s="227"/>
      <c r="W72" s="227"/>
      <c r="X72" s="228"/>
      <c r="Y72" s="227"/>
      <c r="Z72" s="227"/>
    </row>
    <row r="73" spans="1:26" s="13" customFormat="1" ht="15.75">
      <c r="A73" s="374">
        <v>220</v>
      </c>
      <c r="B73" s="383" t="s">
        <v>121</v>
      </c>
      <c r="C73" s="383" t="s">
        <v>122</v>
      </c>
      <c r="D73" s="383"/>
      <c r="E73" s="384">
        <f>+'[1]OTCHET'!E542</f>
        <v>0</v>
      </c>
      <c r="F73" s="384">
        <f t="shared" si="1"/>
        <v>0</v>
      </c>
      <c r="G73" s="385">
        <f>+'[1]OTCHET'!G542</f>
        <v>0</v>
      </c>
      <c r="H73" s="386">
        <f>+'[1]OTCHET'!H542</f>
        <v>0</v>
      </c>
      <c r="I73" s="386">
        <f>+'[1]OTCHET'!I542</f>
        <v>0</v>
      </c>
      <c r="J73" s="387">
        <f>+'[1]OTCHET'!J542</f>
        <v>0</v>
      </c>
      <c r="K73" s="380" t="e">
        <f>+#REF!</f>
        <v>#REF!</v>
      </c>
      <c r="L73" s="380" t="e">
        <f>+#REF!</f>
        <v>#REF!</v>
      </c>
      <c r="M73" s="380" t="e">
        <f>+#REF!</f>
        <v>#REF!</v>
      </c>
      <c r="N73" s="206"/>
      <c r="O73" s="388" t="s">
        <v>122</v>
      </c>
      <c r="P73" s="382"/>
      <c r="Q73" s="226"/>
      <c r="R73" s="227"/>
      <c r="S73" s="227"/>
      <c r="T73" s="227"/>
      <c r="U73" s="227"/>
      <c r="V73" s="227"/>
      <c r="W73" s="227"/>
      <c r="X73" s="228"/>
      <c r="Y73" s="227"/>
      <c r="Z73" s="227"/>
    </row>
    <row r="74" spans="1:26" s="13" customFormat="1" ht="15.75">
      <c r="A74" s="374">
        <v>230</v>
      </c>
      <c r="B74" s="389" t="s">
        <v>123</v>
      </c>
      <c r="C74" s="389" t="s">
        <v>124</v>
      </c>
      <c r="D74" s="389"/>
      <c r="E74" s="384">
        <f>+'[1]OTCHET'!E581+'[1]OTCHET'!E582</f>
        <v>0</v>
      </c>
      <c r="F74" s="384">
        <f t="shared" si="1"/>
        <v>0</v>
      </c>
      <c r="G74" s="385">
        <f>+'[1]OTCHET'!G581+'[1]OTCHET'!G582</f>
        <v>0</v>
      </c>
      <c r="H74" s="386">
        <f>+'[1]OTCHET'!H581+'[1]OTCHET'!H582</f>
        <v>0</v>
      </c>
      <c r="I74" s="386">
        <f>+'[1]OTCHET'!I581+'[1]OTCHET'!I582</f>
        <v>0</v>
      </c>
      <c r="J74" s="387">
        <f>+'[1]OTCHET'!J581+'[1]OTCHET'!J582</f>
        <v>0</v>
      </c>
      <c r="K74" s="380" t="e">
        <f>+#REF!+#REF!</f>
        <v>#REF!</v>
      </c>
      <c r="L74" s="380" t="e">
        <f>+#REF!+#REF!</f>
        <v>#REF!</v>
      </c>
      <c r="M74" s="380" t="e">
        <f>+#REF!+#REF!</f>
        <v>#REF!</v>
      </c>
      <c r="N74" s="206"/>
      <c r="O74" s="388" t="s">
        <v>124</v>
      </c>
      <c r="P74" s="382"/>
      <c r="Q74" s="226"/>
      <c r="R74" s="227"/>
      <c r="S74" s="227"/>
      <c r="T74" s="227"/>
      <c r="U74" s="227"/>
      <c r="V74" s="227"/>
      <c r="W74" s="227"/>
      <c r="X74" s="228"/>
      <c r="Y74" s="227"/>
      <c r="Z74" s="227"/>
    </row>
    <row r="75" spans="1:26" s="13" customFormat="1" ht="15.75">
      <c r="A75" s="374">
        <v>235</v>
      </c>
      <c r="B75" s="390" t="s">
        <v>125</v>
      </c>
      <c r="C75" s="390" t="s">
        <v>126</v>
      </c>
      <c r="D75" s="390"/>
      <c r="E75" s="391">
        <f>+'[1]OTCHET'!E583+'[1]OTCHET'!E584+'[1]OTCHET'!E585</f>
        <v>0</v>
      </c>
      <c r="F75" s="391">
        <f t="shared" si="1"/>
        <v>0</v>
      </c>
      <c r="G75" s="392">
        <f>+'[1]OTCHET'!G583+'[1]OTCHET'!G584+'[1]OTCHET'!G585</f>
        <v>0</v>
      </c>
      <c r="H75" s="393">
        <f>+'[1]OTCHET'!H583+'[1]OTCHET'!H584+'[1]OTCHET'!H585</f>
        <v>0</v>
      </c>
      <c r="I75" s="393">
        <f>+'[1]OTCHET'!I583+'[1]OTCHET'!I584+'[1]OTCHET'!I585</f>
        <v>0</v>
      </c>
      <c r="J75" s="394">
        <f>+'[1]OTCHET'!J583+'[1]OTCHET'!J584+'[1]OTCHET'!J585</f>
        <v>0</v>
      </c>
      <c r="K75" s="380" t="e">
        <f>+#REF!+#REF!+#REF!</f>
        <v>#REF!</v>
      </c>
      <c r="L75" s="380" t="e">
        <f>+#REF!+#REF!+#REF!</f>
        <v>#REF!</v>
      </c>
      <c r="M75" s="380" t="e">
        <f>+#REF!+#REF!+#REF!</f>
        <v>#REF!</v>
      </c>
      <c r="N75" s="206"/>
      <c r="O75" s="395" t="s">
        <v>126</v>
      </c>
      <c r="P75" s="382"/>
      <c r="Q75" s="226"/>
      <c r="R75" s="227"/>
      <c r="S75" s="227"/>
      <c r="T75" s="227"/>
      <c r="U75" s="227"/>
      <c r="V75" s="227"/>
      <c r="W75" s="227"/>
      <c r="X75" s="228"/>
      <c r="Y75" s="227"/>
      <c r="Z75" s="227"/>
    </row>
    <row r="76" spans="1:26" s="13" customFormat="1" ht="15.75">
      <c r="A76" s="374">
        <v>240</v>
      </c>
      <c r="B76" s="258" t="s">
        <v>127</v>
      </c>
      <c r="C76" s="259" t="s">
        <v>128</v>
      </c>
      <c r="D76" s="258"/>
      <c r="E76" s="308">
        <f>'[1]OTCHET'!E461</f>
        <v>0</v>
      </c>
      <c r="F76" s="308">
        <f t="shared" si="1"/>
        <v>0</v>
      </c>
      <c r="G76" s="309">
        <f>'[1]OTCHET'!G461</f>
        <v>0</v>
      </c>
      <c r="H76" s="310">
        <f>'[1]OTCHET'!H461</f>
        <v>0</v>
      </c>
      <c r="I76" s="310">
        <f>'[1]OTCHET'!I461</f>
        <v>0</v>
      </c>
      <c r="J76" s="311">
        <f>'[1]OTCHET'!J461</f>
        <v>0</v>
      </c>
      <c r="K76" s="380" t="e">
        <f>#REF!</f>
        <v>#REF!</v>
      </c>
      <c r="L76" s="380" t="e">
        <f>#REF!</f>
        <v>#REF!</v>
      </c>
      <c r="M76" s="380" t="e">
        <f>#REF!</f>
        <v>#REF!</v>
      </c>
      <c r="N76" s="206"/>
      <c r="O76" s="312" t="s">
        <v>128</v>
      </c>
      <c r="P76" s="382"/>
      <c r="Q76" s="226"/>
      <c r="R76" s="227"/>
      <c r="S76" s="227"/>
      <c r="T76" s="227"/>
      <c r="U76" s="227"/>
      <c r="V76" s="227"/>
      <c r="W76" s="227"/>
      <c r="X76" s="228"/>
      <c r="Y76" s="227"/>
      <c r="Z76" s="227"/>
    </row>
    <row r="77" spans="1:26" s="13" customFormat="1" ht="15.75">
      <c r="A77" s="374">
        <v>245</v>
      </c>
      <c r="B77" s="264" t="s">
        <v>129</v>
      </c>
      <c r="C77" s="129" t="s">
        <v>130</v>
      </c>
      <c r="D77" s="264"/>
      <c r="E77" s="318">
        <f>SUM(E78:E83)</f>
        <v>0</v>
      </c>
      <c r="F77" s="318">
        <f>SUM(F78:F83)</f>
        <v>0</v>
      </c>
      <c r="G77" s="319">
        <f aca="true" t="shared" si="10" ref="G77:M77">SUM(G78:G83)</f>
        <v>0</v>
      </c>
      <c r="H77" s="320">
        <f>SUM(H78:H83)</f>
        <v>0</v>
      </c>
      <c r="I77" s="320">
        <f>SUM(I78:I83)</f>
        <v>0</v>
      </c>
      <c r="J77" s="321">
        <f>SUM(J78:J83)</f>
        <v>0</v>
      </c>
      <c r="K77" s="396">
        <f t="shared" si="10"/>
        <v>0</v>
      </c>
      <c r="L77" s="396">
        <f t="shared" si="10"/>
        <v>0</v>
      </c>
      <c r="M77" s="396">
        <f t="shared" si="10"/>
        <v>0</v>
      </c>
      <c r="N77" s="206"/>
      <c r="O77" s="322" t="s">
        <v>130</v>
      </c>
      <c r="P77" s="382"/>
      <c r="Q77" s="226"/>
      <c r="R77" s="227"/>
      <c r="S77" s="227"/>
      <c r="T77" s="227"/>
      <c r="U77" s="227"/>
      <c r="V77" s="227"/>
      <c r="W77" s="227"/>
      <c r="X77" s="228"/>
      <c r="Y77" s="227"/>
      <c r="Z77" s="227"/>
    </row>
    <row r="78" spans="1:26" s="13" customFormat="1" ht="15.75">
      <c r="A78" s="374">
        <v>250</v>
      </c>
      <c r="B78" s="375" t="s">
        <v>131</v>
      </c>
      <c r="C78" s="375" t="s">
        <v>132</v>
      </c>
      <c r="D78" s="375"/>
      <c r="E78" s="376">
        <f>+'[1]OTCHET'!E466+'[1]OTCHET'!E469</f>
        <v>0</v>
      </c>
      <c r="F78" s="376">
        <f t="shared" si="1"/>
        <v>0</v>
      </c>
      <c r="G78" s="377">
        <f>+'[1]OTCHET'!G466+'[1]OTCHET'!G469</f>
        <v>0</v>
      </c>
      <c r="H78" s="378">
        <f>+'[1]OTCHET'!H466+'[1]OTCHET'!H469</f>
        <v>0</v>
      </c>
      <c r="I78" s="378">
        <f>+'[1]OTCHET'!I466+'[1]OTCHET'!I469</f>
        <v>0</v>
      </c>
      <c r="J78" s="379">
        <f>+'[1]OTCHET'!J466+'[1]OTCHET'!J469</f>
        <v>0</v>
      </c>
      <c r="K78" s="396"/>
      <c r="L78" s="396"/>
      <c r="M78" s="396"/>
      <c r="N78" s="206"/>
      <c r="O78" s="381" t="s">
        <v>132</v>
      </c>
      <c r="P78" s="382"/>
      <c r="Q78" s="226"/>
      <c r="R78" s="227"/>
      <c r="S78" s="227"/>
      <c r="T78" s="227"/>
      <c r="U78" s="227"/>
      <c r="V78" s="227"/>
      <c r="W78" s="227"/>
      <c r="X78" s="228"/>
      <c r="Y78" s="227"/>
      <c r="Z78" s="227"/>
    </row>
    <row r="79" spans="1:26" s="13" customFormat="1" ht="15.75">
      <c r="A79" s="374">
        <v>260</v>
      </c>
      <c r="B79" s="383" t="s">
        <v>133</v>
      </c>
      <c r="C79" s="383" t="s">
        <v>134</v>
      </c>
      <c r="D79" s="383"/>
      <c r="E79" s="384">
        <f>+'[1]OTCHET'!E467+'[1]OTCHET'!E470</f>
        <v>0</v>
      </c>
      <c r="F79" s="384">
        <f t="shared" si="1"/>
        <v>0</v>
      </c>
      <c r="G79" s="385">
        <f>+'[1]OTCHET'!G467+'[1]OTCHET'!G470</f>
        <v>0</v>
      </c>
      <c r="H79" s="386">
        <f>+'[1]OTCHET'!H467+'[1]OTCHET'!H470</f>
        <v>0</v>
      </c>
      <c r="I79" s="386">
        <f>+'[1]OTCHET'!I467+'[1]OTCHET'!I470</f>
        <v>0</v>
      </c>
      <c r="J79" s="387">
        <f>+'[1]OTCHET'!J467+'[1]OTCHET'!J470</f>
        <v>0</v>
      </c>
      <c r="K79" s="396"/>
      <c r="L79" s="396"/>
      <c r="M79" s="396"/>
      <c r="N79" s="206"/>
      <c r="O79" s="388" t="s">
        <v>134</v>
      </c>
      <c r="P79" s="382"/>
      <c r="Q79" s="226"/>
      <c r="R79" s="227"/>
      <c r="S79" s="227"/>
      <c r="T79" s="227"/>
      <c r="U79" s="227"/>
      <c r="V79" s="227"/>
      <c r="W79" s="227"/>
      <c r="X79" s="228"/>
      <c r="Y79" s="227"/>
      <c r="Z79" s="227"/>
    </row>
    <row r="80" spans="1:26" s="13" customFormat="1" ht="15.75">
      <c r="A80" s="374">
        <v>265</v>
      </c>
      <c r="B80" s="383" t="s">
        <v>135</v>
      </c>
      <c r="C80" s="383" t="s">
        <v>136</v>
      </c>
      <c r="D80" s="383"/>
      <c r="E80" s="384">
        <f>'[1]OTCHET'!E471</f>
        <v>0</v>
      </c>
      <c r="F80" s="384">
        <f t="shared" si="1"/>
        <v>0</v>
      </c>
      <c r="G80" s="385">
        <f>'[1]OTCHET'!G471</f>
        <v>0</v>
      </c>
      <c r="H80" s="386">
        <f>'[1]OTCHET'!H471</f>
        <v>0</v>
      </c>
      <c r="I80" s="386">
        <f>'[1]OTCHET'!I471</f>
        <v>0</v>
      </c>
      <c r="J80" s="387">
        <f>'[1]OTCHET'!J471</f>
        <v>0</v>
      </c>
      <c r="K80" s="396"/>
      <c r="L80" s="396"/>
      <c r="M80" s="396"/>
      <c r="N80" s="206"/>
      <c r="O80" s="388" t="s">
        <v>136</v>
      </c>
      <c r="P80" s="382"/>
      <c r="Q80" s="226"/>
      <c r="R80" s="227"/>
      <c r="S80" s="227"/>
      <c r="T80" s="227"/>
      <c r="U80" s="227"/>
      <c r="V80" s="227"/>
      <c r="W80" s="227"/>
      <c r="X80" s="228"/>
      <c r="Y80" s="227"/>
      <c r="Z80" s="227"/>
    </row>
    <row r="81" spans="1:26" s="13" customFormat="1" ht="15.75" customHeight="1" hidden="1">
      <c r="A81" s="374"/>
      <c r="B81" s="383"/>
      <c r="C81" s="383"/>
      <c r="D81" s="383"/>
      <c r="E81" s="384"/>
      <c r="F81" s="384">
        <f t="shared" si="1"/>
        <v>0</v>
      </c>
      <c r="G81" s="385"/>
      <c r="H81" s="386"/>
      <c r="I81" s="386"/>
      <c r="J81" s="387"/>
      <c r="K81" s="396"/>
      <c r="L81" s="396"/>
      <c r="M81" s="396"/>
      <c r="N81" s="206"/>
      <c r="O81" s="388"/>
      <c r="P81" s="382"/>
      <c r="Q81" s="226"/>
      <c r="R81" s="227"/>
      <c r="S81" s="227"/>
      <c r="T81" s="227"/>
      <c r="U81" s="227"/>
      <c r="V81" s="227"/>
      <c r="W81" s="227"/>
      <c r="X81" s="228"/>
      <c r="Y81" s="227"/>
      <c r="Z81" s="227"/>
    </row>
    <row r="82" spans="1:26" s="13" customFormat="1" ht="15.75">
      <c r="A82" s="374">
        <v>270</v>
      </c>
      <c r="B82" s="383" t="s">
        <v>137</v>
      </c>
      <c r="C82" s="383" t="s">
        <v>138</v>
      </c>
      <c r="D82" s="383"/>
      <c r="E82" s="384">
        <f>+'[1]OTCHET'!E479</f>
        <v>0</v>
      </c>
      <c r="F82" s="384">
        <f t="shared" si="1"/>
        <v>0</v>
      </c>
      <c r="G82" s="385">
        <f>+'[1]OTCHET'!G479</f>
        <v>0</v>
      </c>
      <c r="H82" s="386">
        <f>+'[1]OTCHET'!H479</f>
        <v>0</v>
      </c>
      <c r="I82" s="386">
        <f>+'[1]OTCHET'!I479</f>
        <v>0</v>
      </c>
      <c r="J82" s="387">
        <f>+'[1]OTCHET'!J479</f>
        <v>0</v>
      </c>
      <c r="K82" s="396"/>
      <c r="L82" s="396"/>
      <c r="M82" s="396"/>
      <c r="N82" s="206"/>
      <c r="O82" s="388" t="s">
        <v>138</v>
      </c>
      <c r="P82" s="382"/>
      <c r="Q82" s="226"/>
      <c r="R82" s="227"/>
      <c r="S82" s="227"/>
      <c r="T82" s="227"/>
      <c r="U82" s="227"/>
      <c r="V82" s="227"/>
      <c r="W82" s="227"/>
      <c r="X82" s="228"/>
      <c r="Y82" s="227"/>
      <c r="Z82" s="227"/>
    </row>
    <row r="83" spans="1:26" s="13" customFormat="1" ht="15.75">
      <c r="A83" s="374">
        <v>275</v>
      </c>
      <c r="B83" s="397" t="s">
        <v>139</v>
      </c>
      <c r="C83" s="397" t="s">
        <v>140</v>
      </c>
      <c r="D83" s="397"/>
      <c r="E83" s="391">
        <f>+'[1]OTCHET'!E480</f>
        <v>0</v>
      </c>
      <c r="F83" s="391">
        <f t="shared" si="1"/>
        <v>0</v>
      </c>
      <c r="G83" s="392">
        <f>+'[1]OTCHET'!G480</f>
        <v>0</v>
      </c>
      <c r="H83" s="393">
        <f>+'[1]OTCHET'!H480</f>
        <v>0</v>
      </c>
      <c r="I83" s="393">
        <f>+'[1]OTCHET'!I480</f>
        <v>0</v>
      </c>
      <c r="J83" s="394">
        <f>+'[1]OTCHET'!J480</f>
        <v>0</v>
      </c>
      <c r="K83" s="396"/>
      <c r="L83" s="396"/>
      <c r="M83" s="396"/>
      <c r="N83" s="206"/>
      <c r="O83" s="395" t="s">
        <v>140</v>
      </c>
      <c r="P83" s="382"/>
      <c r="Q83" s="226"/>
      <c r="R83" s="227"/>
      <c r="S83" s="227"/>
      <c r="T83" s="227"/>
      <c r="U83" s="227"/>
      <c r="V83" s="227"/>
      <c r="W83" s="227"/>
      <c r="X83" s="228"/>
      <c r="Y83" s="227"/>
      <c r="Z83" s="227"/>
    </row>
    <row r="84" spans="1:26" s="13" customFormat="1" ht="15.75">
      <c r="A84" s="374">
        <v>280</v>
      </c>
      <c r="B84" s="258" t="s">
        <v>141</v>
      </c>
      <c r="C84" s="259" t="s">
        <v>142</v>
      </c>
      <c r="D84" s="258"/>
      <c r="E84" s="308">
        <f>'[1]OTCHET'!E535</f>
        <v>0</v>
      </c>
      <c r="F84" s="308">
        <f t="shared" si="1"/>
        <v>0</v>
      </c>
      <c r="G84" s="309">
        <f>'[1]OTCHET'!G535</f>
        <v>0</v>
      </c>
      <c r="H84" s="310">
        <f>'[1]OTCHET'!H535</f>
        <v>0</v>
      </c>
      <c r="I84" s="310">
        <f>'[1]OTCHET'!I535</f>
        <v>0</v>
      </c>
      <c r="J84" s="311">
        <f>'[1]OTCHET'!J535</f>
        <v>0</v>
      </c>
      <c r="K84" s="396"/>
      <c r="L84" s="396"/>
      <c r="M84" s="396"/>
      <c r="N84" s="206"/>
      <c r="O84" s="312" t="s">
        <v>142</v>
      </c>
      <c r="P84" s="382"/>
      <c r="Q84" s="226"/>
      <c r="R84" s="227"/>
      <c r="S84" s="227"/>
      <c r="T84" s="227"/>
      <c r="U84" s="227"/>
      <c r="V84" s="227"/>
      <c r="W84" s="227"/>
      <c r="X84" s="228"/>
      <c r="Y84" s="227"/>
      <c r="Z84" s="227"/>
    </row>
    <row r="85" spans="1:26" s="13" customFormat="1" ht="15.75">
      <c r="A85" s="374">
        <v>285</v>
      </c>
      <c r="B85" s="272" t="s">
        <v>143</v>
      </c>
      <c r="C85" s="271" t="s">
        <v>144</v>
      </c>
      <c r="D85" s="272"/>
      <c r="E85" s="313">
        <f>'[1]OTCHET'!E536</f>
        <v>0</v>
      </c>
      <c r="F85" s="313">
        <f t="shared" si="1"/>
        <v>0</v>
      </c>
      <c r="G85" s="314">
        <f>'[1]OTCHET'!G536</f>
        <v>0</v>
      </c>
      <c r="H85" s="315">
        <f>'[1]OTCHET'!H536</f>
        <v>0</v>
      </c>
      <c r="I85" s="315">
        <f>'[1]OTCHET'!I536</f>
        <v>0</v>
      </c>
      <c r="J85" s="316">
        <f>'[1]OTCHET'!J536</f>
        <v>0</v>
      </c>
      <c r="K85" s="396"/>
      <c r="L85" s="396"/>
      <c r="M85" s="396"/>
      <c r="N85" s="206"/>
      <c r="O85" s="317" t="s">
        <v>144</v>
      </c>
      <c r="P85" s="382"/>
      <c r="Q85" s="226"/>
      <c r="R85" s="227"/>
      <c r="S85" s="227"/>
      <c r="T85" s="227"/>
      <c r="U85" s="227"/>
      <c r="V85" s="227"/>
      <c r="W85" s="227"/>
      <c r="X85" s="228"/>
      <c r="Y85" s="227"/>
      <c r="Z85" s="227"/>
    </row>
    <row r="86" spans="1:26" s="13" customFormat="1" ht="15.75">
      <c r="A86" s="374">
        <v>290</v>
      </c>
      <c r="B86" s="264" t="s">
        <v>145</v>
      </c>
      <c r="C86" s="129" t="s">
        <v>146</v>
      </c>
      <c r="D86" s="264"/>
      <c r="E86" s="318">
        <f>+E87+E88</f>
        <v>0</v>
      </c>
      <c r="F86" s="318">
        <f>+F87+F88</f>
        <v>325236</v>
      </c>
      <c r="G86" s="319">
        <f aca="true" t="shared" si="11" ref="G86:M86">+G87+G88</f>
        <v>325236</v>
      </c>
      <c r="H86" s="320">
        <f>+H87+H88</f>
        <v>0</v>
      </c>
      <c r="I86" s="320">
        <f>+I87+I88</f>
        <v>0</v>
      </c>
      <c r="J86" s="321">
        <f>+J87+J88</f>
        <v>0</v>
      </c>
      <c r="K86" s="396">
        <f t="shared" si="11"/>
        <v>0</v>
      </c>
      <c r="L86" s="396">
        <f t="shared" si="11"/>
        <v>0</v>
      </c>
      <c r="M86" s="396">
        <f t="shared" si="11"/>
        <v>0</v>
      </c>
      <c r="N86" s="206"/>
      <c r="O86" s="322" t="s">
        <v>146</v>
      </c>
      <c r="P86" s="382"/>
      <c r="Q86" s="226"/>
      <c r="R86" s="227"/>
      <c r="S86" s="227"/>
      <c r="T86" s="227"/>
      <c r="U86" s="227"/>
      <c r="V86" s="227"/>
      <c r="W86" s="227"/>
      <c r="X86" s="228"/>
      <c r="Y86" s="227"/>
      <c r="Z86" s="227"/>
    </row>
    <row r="87" spans="1:26" s="13" customFormat="1" ht="15.75">
      <c r="A87" s="374">
        <v>295</v>
      </c>
      <c r="B87" s="375" t="s">
        <v>147</v>
      </c>
      <c r="C87" s="375" t="s">
        <v>148</v>
      </c>
      <c r="D87" s="398"/>
      <c r="E87" s="376">
        <f>+'[1]OTCHET'!E503+'[1]OTCHET'!E512+'[1]OTCHET'!E516+'[1]OTCHET'!E543</f>
        <v>0</v>
      </c>
      <c r="F87" s="376">
        <f t="shared" si="1"/>
        <v>0</v>
      </c>
      <c r="G87" s="377">
        <f>+'[1]OTCHET'!G503+'[1]OTCHET'!G512+'[1]OTCHET'!G516+'[1]OTCHET'!G543</f>
        <v>0</v>
      </c>
      <c r="H87" s="378">
        <f>+'[1]OTCHET'!H503+'[1]OTCHET'!H512+'[1]OTCHET'!H516+'[1]OTCHET'!H543</f>
        <v>0</v>
      </c>
      <c r="I87" s="378">
        <f>+'[1]OTCHET'!I503+'[1]OTCHET'!I512+'[1]OTCHET'!I516+'[1]OTCHET'!I543</f>
        <v>0</v>
      </c>
      <c r="J87" s="379">
        <f>+'[1]OTCHET'!J503+'[1]OTCHET'!J512+'[1]OTCHET'!J516+'[1]OTCHET'!J543</f>
        <v>0</v>
      </c>
      <c r="K87" s="396"/>
      <c r="L87" s="396"/>
      <c r="M87" s="396"/>
      <c r="N87" s="206"/>
      <c r="O87" s="381" t="s">
        <v>148</v>
      </c>
      <c r="P87" s="382"/>
      <c r="Q87" s="226"/>
      <c r="R87" s="227"/>
      <c r="S87" s="227"/>
      <c r="T87" s="227"/>
      <c r="U87" s="227"/>
      <c r="V87" s="227"/>
      <c r="W87" s="227"/>
      <c r="X87" s="228"/>
      <c r="Y87" s="227"/>
      <c r="Z87" s="227"/>
    </row>
    <row r="88" spans="1:26" s="13" customFormat="1" ht="15.75">
      <c r="A88" s="374">
        <v>300</v>
      </c>
      <c r="B88" s="397" t="s">
        <v>149</v>
      </c>
      <c r="C88" s="397" t="s">
        <v>150</v>
      </c>
      <c r="D88" s="399"/>
      <c r="E88" s="391">
        <f>+'[1]OTCHET'!E521+'[1]OTCHET'!E524+'[1]OTCHET'!E544</f>
        <v>0</v>
      </c>
      <c r="F88" s="391">
        <f t="shared" si="1"/>
        <v>325236</v>
      </c>
      <c r="G88" s="392">
        <f>+'[1]OTCHET'!G521+'[1]OTCHET'!G524+'[1]OTCHET'!G544</f>
        <v>325236</v>
      </c>
      <c r="H88" s="393">
        <f>+'[1]OTCHET'!H521+'[1]OTCHET'!H524+'[1]OTCHET'!H544</f>
        <v>0</v>
      </c>
      <c r="I88" s="393">
        <f>+'[1]OTCHET'!I521+'[1]OTCHET'!I524+'[1]OTCHET'!I544</f>
        <v>0</v>
      </c>
      <c r="J88" s="394">
        <f>+'[1]OTCHET'!J521+'[1]OTCHET'!J524+'[1]OTCHET'!J544</f>
        <v>0</v>
      </c>
      <c r="K88" s="396"/>
      <c r="L88" s="396"/>
      <c r="M88" s="396"/>
      <c r="N88" s="206"/>
      <c r="O88" s="395" t="s">
        <v>150</v>
      </c>
      <c r="P88" s="382"/>
      <c r="Q88" s="226"/>
      <c r="R88" s="227"/>
      <c r="S88" s="227"/>
      <c r="T88" s="227"/>
      <c r="U88" s="227"/>
      <c r="V88" s="227"/>
      <c r="W88" s="227"/>
      <c r="X88" s="228"/>
      <c r="Y88" s="227"/>
      <c r="Z88" s="227"/>
    </row>
    <row r="89" spans="1:26" s="13" customFormat="1" ht="15.75">
      <c r="A89" s="374">
        <v>310</v>
      </c>
      <c r="B89" s="258" t="s">
        <v>151</v>
      </c>
      <c r="C89" s="259" t="s">
        <v>152</v>
      </c>
      <c r="D89" s="400"/>
      <c r="E89" s="308">
        <f>'[1]OTCHET'!E531</f>
        <v>0</v>
      </c>
      <c r="F89" s="308">
        <f aca="true" t="shared" si="12" ref="F89:F96">+G89+H89+I89+J89</f>
        <v>0</v>
      </c>
      <c r="G89" s="309">
        <f>'[1]OTCHET'!G531</f>
        <v>0</v>
      </c>
      <c r="H89" s="310">
        <f>'[1]OTCHET'!H531</f>
        <v>0</v>
      </c>
      <c r="I89" s="310">
        <f>'[1]OTCHET'!I531</f>
        <v>0</v>
      </c>
      <c r="J89" s="311">
        <f>'[1]OTCHET'!J531</f>
        <v>0</v>
      </c>
      <c r="K89" s="396"/>
      <c r="L89" s="396"/>
      <c r="M89" s="396"/>
      <c r="N89" s="206"/>
      <c r="O89" s="312" t="s">
        <v>152</v>
      </c>
      <c r="P89" s="382"/>
      <c r="Q89" s="226"/>
      <c r="R89" s="227"/>
      <c r="S89" s="227"/>
      <c r="T89" s="227"/>
      <c r="U89" s="227"/>
      <c r="V89" s="227"/>
      <c r="W89" s="227"/>
      <c r="X89" s="228"/>
      <c r="Y89" s="227"/>
      <c r="Z89" s="227"/>
    </row>
    <row r="90" spans="1:26" s="13" customFormat="1" ht="15.75">
      <c r="A90" s="374">
        <v>320</v>
      </c>
      <c r="B90" s="272" t="s">
        <v>153</v>
      </c>
      <c r="C90" s="271" t="s">
        <v>154</v>
      </c>
      <c r="D90" s="272"/>
      <c r="E90" s="313">
        <f>+'[1]OTCHET'!E567+'[1]OTCHET'!E568+'[1]OTCHET'!E569+'[1]OTCHET'!E570+'[1]OTCHET'!E571+'[1]OTCHET'!E572</f>
        <v>0</v>
      </c>
      <c r="F90" s="313">
        <f t="shared" si="12"/>
        <v>0</v>
      </c>
      <c r="G90" s="314">
        <f>+'[1]OTCHET'!G567+'[1]OTCHET'!G568+'[1]OTCHET'!G569+'[1]OTCHET'!G570+'[1]OTCHET'!G571+'[1]OTCHET'!G572</f>
        <v>0</v>
      </c>
      <c r="H90" s="315">
        <f>+'[1]OTCHET'!H567+'[1]OTCHET'!H568+'[1]OTCHET'!H569+'[1]OTCHET'!H570+'[1]OTCHET'!H571+'[1]OTCHET'!H572</f>
        <v>0</v>
      </c>
      <c r="I90" s="315">
        <f>+'[1]OTCHET'!I567+'[1]OTCHET'!I568+'[1]OTCHET'!I569+'[1]OTCHET'!I570+'[1]OTCHET'!I571+'[1]OTCHET'!I572</f>
        <v>0</v>
      </c>
      <c r="J90" s="316">
        <f>+'[1]OTCHET'!J567+'[1]OTCHET'!J568+'[1]OTCHET'!J569+'[1]OTCHET'!J570+'[1]OTCHET'!J571+'[1]OTCHET'!J572</f>
        <v>0</v>
      </c>
      <c r="K90" s="396"/>
      <c r="L90" s="396"/>
      <c r="M90" s="396"/>
      <c r="N90" s="206"/>
      <c r="O90" s="317" t="s">
        <v>154</v>
      </c>
      <c r="P90" s="382"/>
      <c r="Q90" s="226"/>
      <c r="R90" s="227"/>
      <c r="S90" s="227"/>
      <c r="T90" s="227"/>
      <c r="U90" s="227"/>
      <c r="V90" s="227"/>
      <c r="W90" s="227"/>
      <c r="X90" s="228"/>
      <c r="Y90" s="227"/>
      <c r="Z90" s="227"/>
    </row>
    <row r="91" spans="1:26" s="13" customFormat="1" ht="15.75">
      <c r="A91" s="374">
        <v>330</v>
      </c>
      <c r="B91" s="401" t="s">
        <v>155</v>
      </c>
      <c r="C91" s="401" t="s">
        <v>156</v>
      </c>
      <c r="D91" s="401"/>
      <c r="E91" s="178">
        <f>+'[1]OTCHET'!E573+'[1]OTCHET'!E574+'[1]OTCHET'!E575+'[1]OTCHET'!E576+'[1]OTCHET'!E577+'[1]OTCHET'!E578+'[1]OTCHET'!E579</f>
        <v>0</v>
      </c>
      <c r="F91" s="178">
        <f t="shared" si="12"/>
        <v>0</v>
      </c>
      <c r="G91" s="179">
        <f>+'[1]OTCHET'!G573+'[1]OTCHET'!G574+'[1]OTCHET'!G575+'[1]OTCHET'!G576+'[1]OTCHET'!G577+'[1]OTCHET'!G578+'[1]OTCHET'!G579</f>
        <v>0</v>
      </c>
      <c r="H91" s="180">
        <f>+'[1]OTCHET'!H573+'[1]OTCHET'!H574+'[1]OTCHET'!H575+'[1]OTCHET'!H576+'[1]OTCHET'!H577+'[1]OTCHET'!H578+'[1]OTCHET'!H579</f>
        <v>0</v>
      </c>
      <c r="I91" s="180">
        <f>+'[1]OTCHET'!I573+'[1]OTCHET'!I574+'[1]OTCHET'!I575+'[1]OTCHET'!I576+'[1]OTCHET'!I577+'[1]OTCHET'!I578+'[1]OTCHET'!I579</f>
        <v>0</v>
      </c>
      <c r="J91" s="181">
        <f>+'[1]OTCHET'!J573+'[1]OTCHET'!J574+'[1]OTCHET'!J575+'[1]OTCHET'!J576+'[1]OTCHET'!J577+'[1]OTCHET'!J578+'[1]OTCHET'!J579</f>
        <v>0</v>
      </c>
      <c r="K91" s="402"/>
      <c r="L91" s="402"/>
      <c r="M91" s="402"/>
      <c r="N91" s="206"/>
      <c r="O91" s="182" t="s">
        <v>156</v>
      </c>
      <c r="P91" s="382"/>
      <c r="Q91" s="226"/>
      <c r="R91" s="227"/>
      <c r="S91" s="227"/>
      <c r="T91" s="227"/>
      <c r="U91" s="227"/>
      <c r="V91" s="227"/>
      <c r="W91" s="227"/>
      <c r="X91" s="228"/>
      <c r="Y91" s="227"/>
      <c r="Z91" s="227"/>
    </row>
    <row r="92" spans="1:26" s="13" customFormat="1" ht="15.75">
      <c r="A92" s="374">
        <v>335</v>
      </c>
      <c r="B92" s="271" t="s">
        <v>157</v>
      </c>
      <c r="C92" s="271" t="s">
        <v>158</v>
      </c>
      <c r="D92" s="401"/>
      <c r="E92" s="178">
        <f>+'[1]OTCHET'!E580</f>
        <v>0</v>
      </c>
      <c r="F92" s="178">
        <f t="shared" si="12"/>
        <v>0</v>
      </c>
      <c r="G92" s="179">
        <f>+'[1]OTCHET'!G580</f>
        <v>0</v>
      </c>
      <c r="H92" s="180">
        <f>+'[1]OTCHET'!H580</f>
        <v>0</v>
      </c>
      <c r="I92" s="180">
        <f>+'[1]OTCHET'!I580</f>
        <v>0</v>
      </c>
      <c r="J92" s="181">
        <f>+'[1]OTCHET'!J580</f>
        <v>0</v>
      </c>
      <c r="K92" s="402"/>
      <c r="L92" s="402"/>
      <c r="M92" s="402"/>
      <c r="N92" s="206"/>
      <c r="O92" s="182" t="s">
        <v>158</v>
      </c>
      <c r="P92" s="382"/>
      <c r="Q92" s="226"/>
      <c r="R92" s="227"/>
      <c r="S92" s="227"/>
      <c r="T92" s="227"/>
      <c r="U92" s="227"/>
      <c r="V92" s="227"/>
      <c r="W92" s="227"/>
      <c r="X92" s="228"/>
      <c r="Y92" s="227"/>
      <c r="Z92" s="227"/>
    </row>
    <row r="93" spans="1:26" s="13" customFormat="1" ht="15.75">
      <c r="A93" s="374">
        <v>340</v>
      </c>
      <c r="B93" s="271" t="s">
        <v>159</v>
      </c>
      <c r="C93" s="271" t="s">
        <v>160</v>
      </c>
      <c r="D93" s="271"/>
      <c r="E93" s="178">
        <f>+'[1]OTCHET'!E587+'[1]OTCHET'!E588</f>
        <v>0</v>
      </c>
      <c r="F93" s="178">
        <f t="shared" si="12"/>
        <v>0</v>
      </c>
      <c r="G93" s="179">
        <f>+'[1]OTCHET'!G587+'[1]OTCHET'!G588</f>
        <v>0</v>
      </c>
      <c r="H93" s="180">
        <f>+'[1]OTCHET'!H587+'[1]OTCHET'!H588</f>
        <v>0</v>
      </c>
      <c r="I93" s="180">
        <f>+'[1]OTCHET'!I587+'[1]OTCHET'!I588</f>
        <v>0</v>
      </c>
      <c r="J93" s="181">
        <f>+'[1]OTCHET'!J587+'[1]OTCHET'!J588</f>
        <v>0</v>
      </c>
      <c r="K93" s="402"/>
      <c r="L93" s="402"/>
      <c r="M93" s="402"/>
      <c r="N93" s="206"/>
      <c r="O93" s="182" t="s">
        <v>160</v>
      </c>
      <c r="P93" s="382"/>
      <c r="Q93" s="226"/>
      <c r="R93" s="227"/>
      <c r="S93" s="227"/>
      <c r="T93" s="227"/>
      <c r="U93" s="227"/>
      <c r="V93" s="227"/>
      <c r="W93" s="227"/>
      <c r="X93" s="228"/>
      <c r="Y93" s="227"/>
      <c r="Z93" s="227"/>
    </row>
    <row r="94" spans="1:26" s="13" customFormat="1" ht="15.75">
      <c r="A94" s="374">
        <v>345</v>
      </c>
      <c r="B94" s="271" t="s">
        <v>161</v>
      </c>
      <c r="C94" s="401" t="s">
        <v>162</v>
      </c>
      <c r="D94" s="271"/>
      <c r="E94" s="178">
        <f>+'[1]OTCHET'!E589+'[1]OTCHET'!E590</f>
        <v>0</v>
      </c>
      <c r="F94" s="178">
        <f t="shared" si="12"/>
        <v>0</v>
      </c>
      <c r="G94" s="179">
        <f>+'[1]OTCHET'!G589+'[1]OTCHET'!G590</f>
        <v>0</v>
      </c>
      <c r="H94" s="180">
        <f>+'[1]OTCHET'!H589+'[1]OTCHET'!H590</f>
        <v>0</v>
      </c>
      <c r="I94" s="180">
        <f>+'[1]OTCHET'!I589+'[1]OTCHET'!I590</f>
        <v>0</v>
      </c>
      <c r="J94" s="181">
        <f>+'[1]OTCHET'!J589+'[1]OTCHET'!J590</f>
        <v>0</v>
      </c>
      <c r="K94" s="402"/>
      <c r="L94" s="402"/>
      <c r="M94" s="402"/>
      <c r="N94" s="206"/>
      <c r="O94" s="182" t="s">
        <v>162</v>
      </c>
      <c r="P94" s="382"/>
      <c r="Q94" s="226"/>
      <c r="R94" s="227"/>
      <c r="S94" s="227"/>
      <c r="T94" s="227"/>
      <c r="U94" s="227"/>
      <c r="V94" s="227"/>
      <c r="W94" s="227"/>
      <c r="X94" s="228"/>
      <c r="Y94" s="227"/>
      <c r="Z94" s="227"/>
    </row>
    <row r="95" spans="1:26" s="13" customFormat="1" ht="15.75">
      <c r="A95" s="374">
        <v>350</v>
      </c>
      <c r="B95" s="129" t="s">
        <v>163</v>
      </c>
      <c r="C95" s="129" t="s">
        <v>164</v>
      </c>
      <c r="D95" s="129"/>
      <c r="E95" s="130">
        <f>'[1]OTCHET'!E591</f>
        <v>0</v>
      </c>
      <c r="F95" s="130">
        <f t="shared" si="12"/>
        <v>0</v>
      </c>
      <c r="G95" s="131">
        <f>'[1]OTCHET'!G591</f>
        <v>0</v>
      </c>
      <c r="H95" s="132">
        <f>'[1]OTCHET'!H591</f>
        <v>0</v>
      </c>
      <c r="I95" s="132">
        <f>'[1]OTCHET'!I591</f>
        <v>0</v>
      </c>
      <c r="J95" s="133">
        <f>'[1]OTCHET'!J591</f>
        <v>0</v>
      </c>
      <c r="K95" s="402"/>
      <c r="L95" s="402"/>
      <c r="M95" s="402"/>
      <c r="N95" s="206"/>
      <c r="O95" s="135" t="s">
        <v>164</v>
      </c>
      <c r="P95" s="382"/>
      <c r="Q95" s="226"/>
      <c r="R95" s="227"/>
      <c r="S95" s="227"/>
      <c r="T95" s="227"/>
      <c r="U95" s="227"/>
      <c r="V95" s="227"/>
      <c r="W95" s="227"/>
      <c r="X95" s="228"/>
      <c r="Y95" s="227"/>
      <c r="Z95" s="227"/>
    </row>
    <row r="96" spans="1:26" s="13" customFormat="1" ht="16.5" thickBot="1">
      <c r="A96" s="403">
        <v>355</v>
      </c>
      <c r="B96" s="404" t="s">
        <v>165</v>
      </c>
      <c r="C96" s="404" t="s">
        <v>166</v>
      </c>
      <c r="D96" s="404"/>
      <c r="E96" s="405">
        <f>+'[1]OTCHET'!E594</f>
        <v>0</v>
      </c>
      <c r="F96" s="405">
        <f t="shared" si="12"/>
        <v>0</v>
      </c>
      <c r="G96" s="406">
        <f>+'[1]OTCHET'!G594</f>
        <v>0</v>
      </c>
      <c r="H96" s="407">
        <f>+'[1]OTCHET'!H594</f>
        <v>0</v>
      </c>
      <c r="I96" s="407">
        <f>+'[1]OTCHET'!I594</f>
        <v>0</v>
      </c>
      <c r="J96" s="408">
        <f>+'[1]OTCHET'!J594</f>
        <v>0</v>
      </c>
      <c r="K96" s="409"/>
      <c r="L96" s="409"/>
      <c r="M96" s="409"/>
      <c r="N96" s="206"/>
      <c r="O96" s="410" t="s">
        <v>166</v>
      </c>
      <c r="P96" s="411"/>
      <c r="Q96" s="226"/>
      <c r="R96" s="227"/>
      <c r="S96" s="227"/>
      <c r="T96" s="227"/>
      <c r="U96" s="227"/>
      <c r="V96" s="227"/>
      <c r="W96" s="227"/>
      <c r="X96" s="228"/>
      <c r="Y96" s="227"/>
      <c r="Z96" s="227"/>
    </row>
    <row r="97" spans="1:26" s="13" customFormat="1" ht="16.5" hidden="1" thickBot="1">
      <c r="A97" s="7"/>
      <c r="B97" s="412" t="s">
        <v>167</v>
      </c>
      <c r="C97" s="412"/>
      <c r="D97" s="412"/>
      <c r="E97" s="413"/>
      <c r="F97" s="413"/>
      <c r="G97" s="413"/>
      <c r="H97" s="413"/>
      <c r="I97" s="413"/>
      <c r="J97" s="413"/>
      <c r="K97" s="116"/>
      <c r="L97" s="116"/>
      <c r="M97" s="116"/>
      <c r="N97" s="414"/>
      <c r="O97" s="412"/>
      <c r="P97" s="225"/>
      <c r="Q97" s="226"/>
      <c r="R97" s="227"/>
      <c r="S97" s="227"/>
      <c r="T97" s="227"/>
      <c r="U97" s="227"/>
      <c r="V97" s="227"/>
      <c r="W97" s="227"/>
      <c r="X97" s="228"/>
      <c r="Y97" s="227"/>
      <c r="Z97" s="227"/>
    </row>
    <row r="98" spans="1:26" s="13" customFormat="1" ht="16.5" hidden="1" thickBot="1">
      <c r="A98" s="7"/>
      <c r="B98" s="412" t="s">
        <v>168</v>
      </c>
      <c r="C98" s="412"/>
      <c r="D98" s="412"/>
      <c r="E98" s="413"/>
      <c r="F98" s="413"/>
      <c r="G98" s="413"/>
      <c r="H98" s="413"/>
      <c r="I98" s="413"/>
      <c r="J98" s="413"/>
      <c r="K98" s="116"/>
      <c r="L98" s="116"/>
      <c r="M98" s="116"/>
      <c r="N98" s="414"/>
      <c r="O98" s="412"/>
      <c r="P98" s="225"/>
      <c r="Q98" s="226"/>
      <c r="R98" s="227"/>
      <c r="S98" s="227"/>
      <c r="T98" s="227"/>
      <c r="U98" s="227"/>
      <c r="V98" s="227"/>
      <c r="W98" s="227"/>
      <c r="X98" s="228"/>
      <c r="Y98" s="227"/>
      <c r="Z98" s="227"/>
    </row>
    <row r="99" spans="1:26" s="13" customFormat="1" ht="16.5" hidden="1" thickBot="1">
      <c r="A99" s="7"/>
      <c r="B99" s="412" t="s">
        <v>169</v>
      </c>
      <c r="C99" s="412"/>
      <c r="D99" s="412"/>
      <c r="E99" s="413"/>
      <c r="F99" s="413"/>
      <c r="G99" s="413"/>
      <c r="H99" s="413"/>
      <c r="I99" s="413"/>
      <c r="J99" s="415"/>
      <c r="K99" s="416"/>
      <c r="L99" s="416"/>
      <c r="M99" s="416"/>
      <c r="N99" s="414"/>
      <c r="O99" s="412"/>
      <c r="P99" s="225"/>
      <c r="Q99" s="226"/>
      <c r="R99" s="227"/>
      <c r="S99" s="227"/>
      <c r="T99" s="227"/>
      <c r="U99" s="227"/>
      <c r="V99" s="227"/>
      <c r="W99" s="227"/>
      <c r="X99" s="228"/>
      <c r="Y99" s="227"/>
      <c r="Z99" s="227"/>
    </row>
    <row r="100" spans="1:26" s="13" customFormat="1" ht="16.5" hidden="1" thickBot="1">
      <c r="A100" s="7"/>
      <c r="B100" s="417" t="s">
        <v>170</v>
      </c>
      <c r="C100" s="418"/>
      <c r="D100" s="418"/>
      <c r="E100" s="413"/>
      <c r="F100" s="413"/>
      <c r="G100" s="413"/>
      <c r="H100" s="413"/>
      <c r="I100" s="413"/>
      <c r="J100" s="415"/>
      <c r="K100" s="416"/>
      <c r="L100" s="416"/>
      <c r="M100" s="416"/>
      <c r="N100" s="414"/>
      <c r="O100" s="418"/>
      <c r="P100" s="225"/>
      <c r="Q100" s="226"/>
      <c r="R100" s="227"/>
      <c r="S100" s="227"/>
      <c r="T100" s="227"/>
      <c r="U100" s="227"/>
      <c r="V100" s="227"/>
      <c r="W100" s="227"/>
      <c r="X100" s="228"/>
      <c r="Y100" s="227"/>
      <c r="Z100" s="227"/>
    </row>
    <row r="101" spans="1:26" s="13" customFormat="1" ht="16.5" hidden="1" thickBot="1">
      <c r="A101" s="7"/>
      <c r="B101" s="417"/>
      <c r="C101" s="417"/>
      <c r="D101" s="417"/>
      <c r="E101" s="419"/>
      <c r="F101" s="419"/>
      <c r="G101" s="419"/>
      <c r="H101" s="419"/>
      <c r="I101" s="419"/>
      <c r="J101" s="419"/>
      <c r="K101" s="420"/>
      <c r="L101" s="420"/>
      <c r="M101" s="420"/>
      <c r="N101" s="235"/>
      <c r="O101" s="417"/>
      <c r="P101" s="128"/>
      <c r="Q101" s="226"/>
      <c r="R101" s="227"/>
      <c r="S101" s="227"/>
      <c r="T101" s="227"/>
      <c r="U101" s="227"/>
      <c r="V101" s="227"/>
      <c r="W101" s="227"/>
      <c r="X101" s="228"/>
      <c r="Y101" s="227"/>
      <c r="Z101" s="227"/>
    </row>
    <row r="102" spans="1:26" s="13" customFormat="1" ht="16.5" hidden="1" thickBot="1">
      <c r="A102" s="7"/>
      <c r="B102" s="418" t="s">
        <v>171</v>
      </c>
      <c r="C102" s="418"/>
      <c r="D102" s="418"/>
      <c r="E102" s="419"/>
      <c r="F102" s="419"/>
      <c r="G102" s="419"/>
      <c r="H102" s="419"/>
      <c r="I102" s="419"/>
      <c r="J102" s="419"/>
      <c r="K102" s="421"/>
      <c r="L102" s="421"/>
      <c r="M102" s="421"/>
      <c r="N102" s="235"/>
      <c r="O102" s="418"/>
      <c r="P102" s="128"/>
      <c r="Q102" s="226"/>
      <c r="R102" s="227"/>
      <c r="S102" s="227"/>
      <c r="T102" s="227"/>
      <c r="U102" s="227"/>
      <c r="V102" s="227"/>
      <c r="W102" s="227"/>
      <c r="X102" s="228"/>
      <c r="Y102" s="227"/>
      <c r="Z102" s="227"/>
    </row>
    <row r="103" spans="1:26" s="13" customFormat="1" ht="16.5" hidden="1" thickBot="1">
      <c r="A103" s="7"/>
      <c r="B103" s="412" t="s">
        <v>169</v>
      </c>
      <c r="C103" s="412"/>
      <c r="D103" s="412"/>
      <c r="E103" s="419"/>
      <c r="F103" s="422"/>
      <c r="G103" s="422"/>
      <c r="H103" s="422"/>
      <c r="I103" s="419"/>
      <c r="J103" s="419"/>
      <c r="K103" s="420"/>
      <c r="L103" s="420"/>
      <c r="M103" s="420"/>
      <c r="N103" s="235"/>
      <c r="O103" s="412"/>
      <c r="P103" s="128"/>
      <c r="Q103" s="226"/>
      <c r="R103" s="227"/>
      <c r="S103" s="227"/>
      <c r="T103" s="227"/>
      <c r="U103" s="227"/>
      <c r="V103" s="227"/>
      <c r="W103" s="227"/>
      <c r="X103" s="228"/>
      <c r="Y103" s="227"/>
      <c r="Z103" s="227"/>
    </row>
    <row r="104" spans="1:26" s="13" customFormat="1" ht="16.5" hidden="1" thickBot="1">
      <c r="A104" s="7"/>
      <c r="B104" s="423" t="s">
        <v>170</v>
      </c>
      <c r="C104" s="417"/>
      <c r="D104" s="417"/>
      <c r="E104" s="419"/>
      <c r="F104" s="422"/>
      <c r="G104" s="422"/>
      <c r="H104" s="422"/>
      <c r="I104" s="419"/>
      <c r="J104" s="419"/>
      <c r="K104" s="420"/>
      <c r="L104" s="420"/>
      <c r="M104" s="421"/>
      <c r="N104" s="424"/>
      <c r="O104" s="417"/>
      <c r="P104" s="128"/>
      <c r="Q104" s="226"/>
      <c r="R104" s="227"/>
      <c r="S104" s="227"/>
      <c r="T104" s="227"/>
      <c r="U104" s="227"/>
      <c r="V104" s="227"/>
      <c r="W104" s="227"/>
      <c r="X104" s="228"/>
      <c r="Y104" s="227"/>
      <c r="Z104" s="227"/>
    </row>
    <row r="105" spans="1:26" s="13" customFormat="1" ht="15.75">
      <c r="A105" s="7"/>
      <c r="B105" s="425">
        <f>+IF(+SUM(E$65:J$65)=0,0,"Контрола: дефицит/излишък = финансиране с обратен знак (V. + VІ. = 0)")</f>
        <v>0</v>
      </c>
      <c r="C105" s="426"/>
      <c r="D105" s="426"/>
      <c r="E105" s="427">
        <f aca="true" t="shared" si="13" ref="E105:J105">+E$64+E$66</f>
        <v>0</v>
      </c>
      <c r="F105" s="427">
        <f t="shared" si="13"/>
        <v>0</v>
      </c>
      <c r="G105" s="428">
        <f t="shared" si="13"/>
        <v>0</v>
      </c>
      <c r="H105" s="428">
        <f t="shared" si="13"/>
        <v>0</v>
      </c>
      <c r="I105" s="428">
        <f t="shared" si="13"/>
        <v>0</v>
      </c>
      <c r="J105" s="428">
        <f t="shared" si="13"/>
        <v>0</v>
      </c>
      <c r="K105" s="429"/>
      <c r="L105" s="429"/>
      <c r="M105" s="429"/>
      <c r="N105" s="424"/>
      <c r="O105" s="430"/>
      <c r="P105" s="128"/>
      <c r="Q105" s="226"/>
      <c r="R105" s="227"/>
      <c r="S105" s="227"/>
      <c r="T105" s="227"/>
      <c r="U105" s="227"/>
      <c r="V105" s="227"/>
      <c r="W105" s="227"/>
      <c r="X105" s="228"/>
      <c r="Y105" s="227"/>
      <c r="Z105" s="227"/>
    </row>
    <row r="106" spans="1:26" s="13" customFormat="1" ht="15.75">
      <c r="A106" s="7"/>
      <c r="B106" s="430"/>
      <c r="C106" s="430"/>
      <c r="D106" s="430"/>
      <c r="E106" s="431"/>
      <c r="F106" s="432"/>
      <c r="G106" s="433"/>
      <c r="H106" s="9"/>
      <c r="I106" s="9"/>
      <c r="J106" s="11"/>
      <c r="K106" s="429"/>
      <c r="L106" s="429"/>
      <c r="M106" s="429"/>
      <c r="N106" s="424"/>
      <c r="O106" s="430"/>
      <c r="P106" s="128"/>
      <c r="Q106" s="215"/>
      <c r="R106" s="227"/>
      <c r="S106" s="227"/>
      <c r="T106" s="227"/>
      <c r="U106" s="227"/>
      <c r="V106" s="227"/>
      <c r="W106" s="227"/>
      <c r="X106" s="228"/>
      <c r="Y106" s="227"/>
      <c r="Z106" s="227"/>
    </row>
    <row r="107" spans="1:26" s="13" customFormat="1" ht="19.5" customHeight="1">
      <c r="A107" s="7"/>
      <c r="B107" s="434" t="str">
        <f>+'[1]OTCHET'!H605</f>
        <v>riosvbs@unacs.bg</v>
      </c>
      <c r="C107" s="430"/>
      <c r="D107" s="430"/>
      <c r="E107" s="6"/>
      <c r="F107" s="25"/>
      <c r="G107" s="435" t="str">
        <f>+'[1]OTCHET'!E605</f>
        <v>056/813202</v>
      </c>
      <c r="H107" s="435">
        <f>+'[1]OTCHET'!F605</f>
        <v>0</v>
      </c>
      <c r="I107" s="436"/>
      <c r="J107" s="437">
        <f>+'[1]OTCHET'!B605</f>
        <v>45141</v>
      </c>
      <c r="K107" s="429"/>
      <c r="L107" s="429"/>
      <c r="M107" s="429"/>
      <c r="N107" s="424"/>
      <c r="O107" s="430"/>
      <c r="P107" s="128"/>
      <c r="Q107" s="215"/>
      <c r="R107" s="227"/>
      <c r="S107" s="227"/>
      <c r="T107" s="227"/>
      <c r="U107" s="227"/>
      <c r="V107" s="227"/>
      <c r="W107" s="227"/>
      <c r="X107" s="228"/>
      <c r="Y107" s="227"/>
      <c r="Z107" s="227"/>
    </row>
    <row r="108" spans="1:26" s="13" customFormat="1" ht="15.75">
      <c r="A108" s="7"/>
      <c r="B108" s="438" t="s">
        <v>172</v>
      </c>
      <c r="C108" s="439"/>
      <c r="D108" s="439"/>
      <c r="E108" s="440"/>
      <c r="F108" s="440"/>
      <c r="G108" s="441" t="s">
        <v>173</v>
      </c>
      <c r="H108" s="441"/>
      <c r="I108" s="442"/>
      <c r="J108" s="443" t="s">
        <v>174</v>
      </c>
      <c r="K108" s="429"/>
      <c r="L108" s="429"/>
      <c r="M108" s="429"/>
      <c r="N108" s="424"/>
      <c r="O108" s="430"/>
      <c r="P108" s="128"/>
      <c r="Q108" s="215"/>
      <c r="R108" s="227"/>
      <c r="S108" s="227"/>
      <c r="T108" s="227"/>
      <c r="U108" s="227"/>
      <c r="V108" s="227"/>
      <c r="W108" s="227"/>
      <c r="X108" s="228"/>
      <c r="Y108" s="227"/>
      <c r="Z108" s="227"/>
    </row>
    <row r="109" spans="1:26" s="13" customFormat="1" ht="17.25" customHeight="1">
      <c r="A109" s="7"/>
      <c r="B109" s="444" t="s">
        <v>14</v>
      </c>
      <c r="C109" s="7"/>
      <c r="D109" s="7"/>
      <c r="E109" s="445"/>
      <c r="F109" s="446"/>
      <c r="G109" s="9"/>
      <c r="H109" s="9"/>
      <c r="I109" s="9"/>
      <c r="J109" s="9"/>
      <c r="K109" s="429"/>
      <c r="L109" s="429"/>
      <c r="M109" s="429"/>
      <c r="N109" s="424"/>
      <c r="O109" s="430"/>
      <c r="P109" s="128"/>
      <c r="Q109" s="215"/>
      <c r="R109" s="227"/>
      <c r="S109" s="227"/>
      <c r="T109" s="227"/>
      <c r="U109" s="227"/>
      <c r="V109" s="227"/>
      <c r="W109" s="227"/>
      <c r="X109" s="228"/>
      <c r="Y109" s="227"/>
      <c r="Z109" s="227"/>
    </row>
    <row r="110" spans="1:26" s="13" customFormat="1" ht="17.25" customHeight="1">
      <c r="A110" s="7"/>
      <c r="B110" s="436"/>
      <c r="C110" s="447"/>
      <c r="D110" s="430"/>
      <c r="E110" s="448" t="str">
        <f>+'[1]OTCHET'!D603</f>
        <v>Валентин Косев</v>
      </c>
      <c r="F110" s="448"/>
      <c r="G110" s="9"/>
      <c r="H110" s="9"/>
      <c r="I110" s="9"/>
      <c r="J110" s="9"/>
      <c r="K110" s="429"/>
      <c r="L110" s="429"/>
      <c r="M110" s="429"/>
      <c r="N110" s="424"/>
      <c r="O110" s="430"/>
      <c r="P110" s="128"/>
      <c r="Q110" s="215"/>
      <c r="R110" s="227"/>
      <c r="S110" s="227"/>
      <c r="T110" s="227"/>
      <c r="U110" s="227"/>
      <c r="V110" s="227"/>
      <c r="W110" s="227"/>
      <c r="X110" s="228"/>
      <c r="Y110" s="227"/>
      <c r="Z110" s="227"/>
    </row>
    <row r="111" spans="1:26" s="13" customFormat="1" ht="19.5" customHeight="1">
      <c r="A111" s="7"/>
      <c r="B111" s="7"/>
      <c r="C111" s="12"/>
      <c r="D111" s="12"/>
      <c r="E111" s="9"/>
      <c r="F111" s="9"/>
      <c r="G111" s="9"/>
      <c r="H111" s="9"/>
      <c r="I111" s="9"/>
      <c r="J111" s="9"/>
      <c r="K111" s="429"/>
      <c r="L111" s="429"/>
      <c r="M111" s="429"/>
      <c r="N111" s="424"/>
      <c r="O111" s="447"/>
      <c r="P111" s="128"/>
      <c r="Q111" s="215"/>
      <c r="R111" s="227"/>
      <c r="S111" s="227"/>
      <c r="T111" s="227"/>
      <c r="U111" s="227"/>
      <c r="V111" s="227"/>
      <c r="W111" s="227"/>
      <c r="X111" s="228"/>
      <c r="Y111" s="227"/>
      <c r="Z111" s="227"/>
    </row>
    <row r="112" spans="1:26" s="13" customFormat="1" ht="15.75" customHeight="1">
      <c r="A112" s="7"/>
      <c r="B112" s="12"/>
      <c r="C112" s="12"/>
      <c r="D112" s="12"/>
      <c r="E112" s="9"/>
      <c r="F112" s="9"/>
      <c r="G112" s="9"/>
      <c r="H112" s="9"/>
      <c r="I112" s="9"/>
      <c r="J112" s="9"/>
      <c r="K112" s="429"/>
      <c r="L112" s="429"/>
      <c r="M112" s="429"/>
      <c r="N112" s="424"/>
      <c r="O112" s="430"/>
      <c r="P112" s="128"/>
      <c r="Q112" s="215"/>
      <c r="R112" s="227"/>
      <c r="S112" s="227"/>
      <c r="T112" s="227"/>
      <c r="U112" s="227"/>
      <c r="V112" s="227"/>
      <c r="W112" s="227"/>
      <c r="X112" s="228"/>
      <c r="Y112" s="227"/>
      <c r="Z112" s="227"/>
    </row>
    <row r="113" spans="1:26" s="13" customFormat="1" ht="15.75">
      <c r="A113" s="7"/>
      <c r="B113" s="449" t="s">
        <v>13</v>
      </c>
      <c r="C113" s="430"/>
      <c r="D113" s="430"/>
      <c r="E113" s="446"/>
      <c r="F113" s="446"/>
      <c r="G113" s="9"/>
      <c r="H113" s="449" t="s">
        <v>15</v>
      </c>
      <c r="I113" s="450"/>
      <c r="J113" s="451"/>
      <c r="K113" s="429"/>
      <c r="L113" s="429"/>
      <c r="M113" s="429"/>
      <c r="N113" s="424"/>
      <c r="O113" s="452"/>
      <c r="P113" s="128"/>
      <c r="Q113" s="215"/>
      <c r="R113" s="227"/>
      <c r="S113" s="227"/>
      <c r="T113" s="227"/>
      <c r="U113" s="227"/>
      <c r="V113" s="227"/>
      <c r="W113" s="227"/>
      <c r="X113" s="228"/>
      <c r="Y113" s="227"/>
      <c r="Z113" s="227"/>
    </row>
    <row r="114" spans="1:26" s="13" customFormat="1" ht="18" customHeight="1">
      <c r="A114" s="7"/>
      <c r="B114" s="12"/>
      <c r="C114" s="12"/>
      <c r="D114" s="12"/>
      <c r="E114" s="448" t="str">
        <f>+'[1]OTCHET'!G600</f>
        <v>Валентин Косев</v>
      </c>
      <c r="F114" s="448"/>
      <c r="G114" s="453"/>
      <c r="H114" s="9"/>
      <c r="I114" s="448" t="str">
        <f>+'[1]OTCHET'!G603</f>
        <v>Павел Маринов</v>
      </c>
      <c r="J114" s="448"/>
      <c r="K114" s="429"/>
      <c r="L114" s="429"/>
      <c r="M114" s="429"/>
      <c r="N114" s="424"/>
      <c r="O114" s="454"/>
      <c r="P114" s="128"/>
      <c r="Q114" s="215"/>
      <c r="R114" s="227"/>
      <c r="S114" s="227"/>
      <c r="T114" s="227"/>
      <c r="U114" s="227"/>
      <c r="V114" s="227"/>
      <c r="W114" s="227"/>
      <c r="X114" s="228"/>
      <c r="Y114" s="227"/>
      <c r="Z114" s="227"/>
    </row>
    <row r="115" spans="1:24" s="13" customFormat="1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  <c r="X115" s="14"/>
    </row>
    <row r="116" spans="1:24" s="13" customFormat="1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  <c r="X116" s="14"/>
    </row>
    <row r="117" spans="1:24" s="13" customFormat="1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  <c r="X117" s="14"/>
    </row>
    <row r="118" spans="1:24" s="13" customFormat="1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  <c r="X118" s="14"/>
    </row>
    <row r="119" spans="1:24" s="13" customFormat="1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  <c r="X119" s="14"/>
    </row>
    <row r="120" spans="1:24" s="13" customFormat="1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  <c r="X120" s="14"/>
    </row>
    <row r="121" spans="1:24" s="13" customFormat="1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  <c r="X121" s="14"/>
    </row>
    <row r="122" spans="1:24" s="13" customFormat="1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  <c r="X122" s="14"/>
    </row>
    <row r="123" spans="1:24" s="13" customFormat="1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  <c r="X123" s="14"/>
    </row>
    <row r="124" spans="1:24" s="13" customFormat="1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  <c r="X124" s="14"/>
    </row>
    <row r="125" spans="1:24" s="13" customFormat="1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  <c r="X125" s="14"/>
    </row>
    <row r="126" spans="1:24" s="13" customFormat="1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  <c r="X126" s="14"/>
    </row>
    <row r="127" spans="1:24" s="13" customFormat="1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  <c r="X127" s="14"/>
    </row>
    <row r="128" spans="1:24" s="13" customFormat="1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  <c r="X128" s="14"/>
    </row>
    <row r="129" spans="1:24" s="13" customFormat="1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  <c r="X129" s="14"/>
    </row>
    <row r="130" spans="1:24" s="13" customFormat="1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  <c r="X130" s="14"/>
    </row>
    <row r="131" spans="1:24" s="13" customFormat="1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  <c r="X131" s="14"/>
    </row>
    <row r="132" spans="1:24" s="13" customFormat="1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  <c r="X132" s="14"/>
    </row>
    <row r="133" spans="1:24" s="13" customFormat="1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  <c r="X133" s="14"/>
    </row>
    <row r="134" spans="1:24" s="13" customFormat="1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  <c r="X134" s="14"/>
    </row>
    <row r="135" spans="1:24" s="13" customFormat="1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  <c r="X135" s="14"/>
    </row>
    <row r="136" spans="1:24" s="13" customFormat="1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  <c r="X136" s="14"/>
    </row>
    <row r="137" spans="1:24" s="13" customFormat="1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  <c r="X137" s="14"/>
    </row>
    <row r="138" spans="1:24" s="13" customFormat="1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  <c r="X138" s="14"/>
    </row>
    <row r="139" spans="1:24" s="13" customFormat="1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  <c r="X139" s="14"/>
    </row>
    <row r="140" spans="1:24" s="13" customFormat="1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  <c r="X140" s="14"/>
    </row>
    <row r="141" spans="1:24" s="13" customFormat="1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  <c r="X141" s="14"/>
    </row>
    <row r="142" spans="1:24" s="13" customFormat="1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  <c r="X142" s="14"/>
    </row>
    <row r="143" spans="1:24" s="13" customFormat="1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  <c r="X143" s="14"/>
    </row>
    <row r="144" spans="1:24" s="13" customFormat="1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  <c r="X144" s="14"/>
    </row>
    <row r="145" spans="1:24" s="13" customFormat="1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  <c r="X145" s="14"/>
    </row>
    <row r="146" spans="1:24" s="13" customFormat="1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  <c r="X146" s="14"/>
    </row>
    <row r="147" spans="1:24" s="13" customFormat="1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  <c r="X147" s="14"/>
    </row>
    <row r="148" spans="1:24" s="13" customFormat="1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  <c r="X148" s="14"/>
    </row>
    <row r="149" spans="1:24" s="13" customFormat="1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  <c r="X149" s="14"/>
    </row>
    <row r="150" spans="1:24" s="13" customFormat="1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  <c r="X150" s="14"/>
    </row>
    <row r="151" spans="1:24" s="13" customFormat="1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  <c r="X151" s="14"/>
    </row>
    <row r="152" spans="1:24" s="13" customFormat="1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  <c r="X152" s="14"/>
    </row>
    <row r="153" spans="1:24" s="13" customFormat="1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  <c r="X153" s="14"/>
    </row>
    <row r="154" spans="1:24" s="13" customFormat="1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  <c r="X154" s="14"/>
    </row>
    <row r="155" spans="1:24" s="13" customFormat="1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  <c r="X155" s="14"/>
    </row>
    <row r="156" spans="1:24" s="13" customFormat="1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  <c r="X156" s="14"/>
    </row>
    <row r="157" spans="1:24" s="13" customFormat="1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  <c r="X157" s="14"/>
    </row>
    <row r="158" spans="1:24" s="13" customFormat="1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  <c r="X158" s="14"/>
    </row>
    <row r="159" spans="1:24" s="13" customFormat="1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  <c r="X159" s="14"/>
    </row>
    <row r="160" spans="1:24" s="13" customFormat="1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  <c r="X160" s="14"/>
    </row>
    <row r="161" spans="1:24" s="13" customFormat="1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  <c r="X161" s="14"/>
    </row>
    <row r="162" spans="1:24" s="13" customFormat="1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  <c r="X162" s="14"/>
    </row>
    <row r="163" spans="1:24" s="13" customFormat="1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  <c r="X163" s="14"/>
    </row>
    <row r="164" spans="1:24" s="13" customFormat="1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  <c r="X164" s="14"/>
    </row>
    <row r="165" spans="1:24" s="13" customFormat="1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  <c r="X165" s="14"/>
    </row>
    <row r="166" spans="1:24" s="13" customFormat="1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  <c r="X166" s="14"/>
    </row>
    <row r="167" spans="1:24" s="13" customFormat="1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  <c r="X167" s="14"/>
    </row>
    <row r="168" spans="1:24" s="13" customFormat="1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  <c r="X168" s="14"/>
    </row>
    <row r="169" spans="1:24" s="13" customFormat="1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  <c r="X169" s="14"/>
    </row>
    <row r="170" spans="1:24" s="13" customFormat="1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  <c r="X170" s="14"/>
    </row>
    <row r="171" spans="1:24" s="13" customFormat="1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  <c r="X171" s="14"/>
    </row>
    <row r="172" spans="1:24" s="13" customFormat="1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  <c r="X172" s="14"/>
    </row>
    <row r="173" spans="1:24" s="13" customFormat="1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  <c r="X173" s="14"/>
    </row>
    <row r="174" spans="1:24" s="13" customFormat="1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  <c r="X174" s="14"/>
    </row>
    <row r="175" spans="1:24" s="13" customFormat="1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  <c r="X175" s="14"/>
    </row>
    <row r="176" spans="1:24" s="13" customFormat="1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  <c r="X176" s="14"/>
    </row>
    <row r="177" spans="1:24" s="13" customFormat="1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  <c r="X177" s="14"/>
    </row>
    <row r="178" spans="1:24" s="13" customFormat="1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  <c r="X178" s="14"/>
    </row>
    <row r="179" spans="1:24" s="13" customFormat="1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  <c r="X179" s="14"/>
    </row>
    <row r="180" spans="1:24" s="13" customFormat="1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  <c r="X180" s="14"/>
    </row>
    <row r="181" spans="1:24" s="13" customFormat="1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  <c r="X181" s="14"/>
    </row>
    <row r="182" spans="1:24" s="13" customFormat="1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  <c r="X182" s="14"/>
    </row>
    <row r="183" spans="1:24" s="13" customFormat="1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  <c r="X183" s="14"/>
    </row>
    <row r="184" spans="1:24" s="13" customFormat="1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  <c r="X184" s="14"/>
    </row>
    <row r="185" spans="1:24" s="13" customFormat="1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  <c r="X185" s="14"/>
    </row>
    <row r="186" spans="1:24" s="13" customFormat="1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  <c r="X186" s="14"/>
    </row>
    <row r="187" spans="1:24" s="13" customFormat="1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  <c r="X187" s="14"/>
    </row>
    <row r="188" spans="1:24" s="13" customFormat="1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  <c r="X188" s="14"/>
    </row>
    <row r="189" spans="1:24" s="13" customFormat="1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  <c r="X189" s="14"/>
    </row>
    <row r="190" spans="1:24" s="13" customFormat="1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  <c r="X190" s="14"/>
    </row>
    <row r="191" spans="1:24" s="13" customFormat="1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  <c r="X191" s="14"/>
    </row>
    <row r="192" spans="1:24" s="13" customFormat="1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  <c r="X192" s="14"/>
    </row>
    <row r="193" spans="1:24" s="13" customFormat="1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  <c r="X193" s="14"/>
    </row>
    <row r="194" spans="1:24" s="13" customFormat="1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  <c r="X194" s="14"/>
    </row>
    <row r="195" spans="1:24" s="13" customFormat="1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  <c r="X195" s="14"/>
    </row>
    <row r="196" spans="1:24" s="13" customFormat="1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  <c r="X196" s="14"/>
    </row>
    <row r="197" spans="1:24" s="13" customFormat="1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  <c r="X197" s="14"/>
    </row>
    <row r="198" spans="1:24" s="13" customFormat="1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  <c r="X198" s="14"/>
    </row>
    <row r="199" spans="1:24" s="13" customFormat="1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  <c r="X199" s="14"/>
    </row>
    <row r="200" spans="1:24" s="13" customFormat="1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  <c r="X200" s="14"/>
    </row>
    <row r="201" spans="1:24" s="13" customFormat="1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  <c r="X201" s="14"/>
    </row>
    <row r="202" spans="1:24" s="13" customFormat="1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  <c r="X202" s="14"/>
    </row>
    <row r="203" spans="1:24" s="13" customFormat="1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  <c r="X203" s="14"/>
    </row>
    <row r="204" spans="1:24" s="13" customFormat="1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  <c r="X204" s="14"/>
    </row>
    <row r="205" spans="1:24" s="13" customFormat="1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  <c r="X205" s="14"/>
    </row>
    <row r="206" spans="1:24" s="13" customFormat="1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  <c r="X206" s="14"/>
    </row>
    <row r="207" spans="1:24" s="13" customFormat="1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  <c r="X207" s="14"/>
    </row>
    <row r="208" spans="1:24" s="13" customFormat="1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  <c r="X208" s="14"/>
    </row>
    <row r="209" spans="1:24" s="13" customFormat="1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  <c r="X209" s="14"/>
    </row>
    <row r="210" spans="1:24" s="13" customFormat="1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  <c r="X210" s="14"/>
    </row>
    <row r="211" spans="1:24" s="13" customFormat="1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  <c r="X211" s="14"/>
    </row>
    <row r="212" spans="1:24" s="13" customFormat="1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  <c r="X212" s="14"/>
    </row>
    <row r="213" spans="1:24" s="13" customFormat="1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  <c r="X213" s="14"/>
    </row>
    <row r="214" spans="1:24" s="13" customFormat="1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  <c r="X214" s="14"/>
    </row>
    <row r="215" spans="1:24" s="13" customFormat="1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  <c r="X215" s="14"/>
    </row>
    <row r="216" spans="1:24" s="13" customFormat="1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  <c r="X216" s="14"/>
    </row>
    <row r="217" spans="1:24" s="13" customFormat="1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  <c r="X217" s="14"/>
    </row>
    <row r="218" spans="1:24" s="13" customFormat="1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  <c r="X218" s="14"/>
    </row>
    <row r="219" spans="1:24" s="13" customFormat="1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  <c r="X219" s="14"/>
    </row>
    <row r="220" spans="1:24" s="13" customFormat="1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  <c r="X220" s="14"/>
    </row>
    <row r="221" spans="1:24" s="13" customFormat="1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  <c r="X221" s="14"/>
    </row>
    <row r="222" spans="1:24" s="13" customFormat="1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  <c r="X222" s="14"/>
    </row>
    <row r="223" spans="1:24" s="13" customFormat="1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  <c r="X223" s="14"/>
    </row>
    <row r="224" spans="1:24" s="13" customFormat="1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  <c r="X224" s="14"/>
    </row>
    <row r="225" spans="1:24" s="13" customFormat="1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  <c r="X225" s="14"/>
    </row>
    <row r="226" spans="1:24" s="13" customFormat="1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  <c r="X226" s="14"/>
    </row>
    <row r="227" spans="1:24" s="13" customFormat="1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  <c r="X227" s="14"/>
    </row>
    <row r="228" spans="1:24" s="13" customFormat="1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  <c r="X228" s="14"/>
    </row>
    <row r="229" spans="1:24" s="13" customFormat="1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  <c r="X229" s="14"/>
    </row>
    <row r="230" spans="1:24" s="13" customFormat="1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  <c r="X230" s="14"/>
    </row>
    <row r="231" spans="1:24" s="13" customFormat="1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  <c r="X231" s="14"/>
    </row>
    <row r="232" spans="1:24" s="13" customFormat="1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  <c r="X232" s="14"/>
    </row>
    <row r="233" spans="1:24" s="13" customFormat="1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  <c r="X233" s="14"/>
    </row>
    <row r="234" spans="1:24" s="13" customFormat="1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  <c r="X234" s="14"/>
    </row>
    <row r="235" spans="1:24" s="13" customFormat="1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  <c r="X235" s="14"/>
    </row>
    <row r="236" spans="1:24" s="13" customFormat="1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  <c r="X236" s="14"/>
    </row>
    <row r="237" spans="1:24" s="13" customFormat="1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  <c r="X237" s="14"/>
    </row>
    <row r="238" spans="1:24" s="13" customFormat="1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  <c r="X238" s="14"/>
    </row>
    <row r="239" spans="1:24" s="13" customFormat="1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  <c r="X239" s="14"/>
    </row>
    <row r="240" spans="1:24" s="13" customFormat="1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  <c r="X240" s="14"/>
    </row>
    <row r="241" spans="1:24" s="13" customFormat="1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  <c r="X241" s="14"/>
    </row>
    <row r="242" spans="1:24" s="13" customFormat="1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  <c r="X242" s="14"/>
    </row>
    <row r="243" spans="1:24" s="13" customFormat="1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  <c r="X243" s="14"/>
    </row>
    <row r="244" spans="1:24" s="13" customFormat="1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  <c r="X244" s="14"/>
    </row>
    <row r="245" spans="1:24" s="13" customFormat="1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  <c r="X245" s="14"/>
    </row>
    <row r="246" spans="1:24" s="13" customFormat="1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  <c r="X246" s="14"/>
    </row>
    <row r="247" spans="1:24" s="13" customFormat="1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  <c r="X247" s="14"/>
    </row>
    <row r="248" spans="1:24" s="13" customFormat="1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  <c r="X248" s="14"/>
    </row>
    <row r="249" spans="1:24" s="13" customFormat="1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  <c r="X249" s="14"/>
    </row>
    <row r="250" spans="1:24" s="13" customFormat="1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  <c r="X250" s="14"/>
    </row>
    <row r="251" spans="1:24" s="13" customFormat="1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  <c r="X251" s="14"/>
    </row>
    <row r="252" spans="1:24" s="13" customFormat="1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  <c r="X252" s="14"/>
    </row>
    <row r="253" spans="1:24" s="13" customFormat="1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  <c r="X253" s="14"/>
    </row>
    <row r="254" spans="1:24" s="13" customFormat="1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  <c r="X254" s="14"/>
    </row>
    <row r="255" spans="1:24" s="13" customFormat="1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  <c r="X255" s="14"/>
    </row>
    <row r="256" spans="1:24" s="13" customFormat="1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  <c r="X256" s="14"/>
    </row>
  </sheetData>
  <sheetProtection/>
  <mergeCells count="8">
    <mergeCell ref="I114:J114"/>
    <mergeCell ref="I11:J11"/>
    <mergeCell ref="I12:J14"/>
    <mergeCell ref="E17:E18"/>
    <mergeCell ref="F17:F18"/>
    <mergeCell ref="G108:H108"/>
    <mergeCell ref="E110:F110"/>
    <mergeCell ref="E114:F114"/>
  </mergeCells>
  <conditionalFormatting sqref="E65:J65">
    <cfRule type="cellIs" priority="21" dxfId="132" operator="notEqual" stopIfTrue="1">
      <formula>0</formula>
    </cfRule>
  </conditionalFormatting>
  <conditionalFormatting sqref="E105:J105">
    <cfRule type="cellIs" priority="20" dxfId="132" operator="notEqual" stopIfTrue="1">
      <formula>0</formula>
    </cfRule>
  </conditionalFormatting>
  <conditionalFormatting sqref="G107:H107 B107">
    <cfRule type="cellIs" priority="19" dxfId="133" operator="equal" stopIfTrue="1">
      <formula>0</formula>
    </cfRule>
  </conditionalFormatting>
  <conditionalFormatting sqref="I114 E110">
    <cfRule type="cellIs" priority="18" dxfId="134" operator="equal" stopIfTrue="1">
      <formula>0</formula>
    </cfRule>
  </conditionalFormatting>
  <conditionalFormatting sqref="J107">
    <cfRule type="cellIs" priority="17" dxfId="135" operator="equal" stopIfTrue="1">
      <formula>0</formula>
    </cfRule>
  </conditionalFormatting>
  <conditionalFormatting sqref="E114:F114">
    <cfRule type="cellIs" priority="16" dxfId="134" operator="equal" stopIfTrue="1">
      <formula>0</formula>
    </cfRule>
  </conditionalFormatting>
  <conditionalFormatting sqref="F15">
    <cfRule type="cellIs" priority="11" dxfId="136" operator="equal" stopIfTrue="1">
      <formula>"Чужди средства"</formula>
    </cfRule>
    <cfRule type="cellIs" priority="12" dxfId="137" operator="equal" stopIfTrue="1">
      <formula>"СЕС - ДМП"</formula>
    </cfRule>
    <cfRule type="cellIs" priority="13" dxfId="138" operator="equal" stopIfTrue="1">
      <formula>"СЕС - РА"</formula>
    </cfRule>
    <cfRule type="cellIs" priority="14" dxfId="139" operator="equal" stopIfTrue="1">
      <formula>"СЕС - ДЕС"</formula>
    </cfRule>
    <cfRule type="cellIs" priority="15" dxfId="140" operator="equal" stopIfTrue="1">
      <formula>"СЕС - КСФ"</formula>
    </cfRule>
  </conditionalFormatting>
  <conditionalFormatting sqref="B105">
    <cfRule type="cellIs" priority="10" dxfId="141" operator="notEqual" stopIfTrue="1">
      <formula>0</formula>
    </cfRule>
  </conditionalFormatting>
  <conditionalFormatting sqref="I11:J11">
    <cfRule type="cellIs" priority="6" dxfId="142" operator="between" stopIfTrue="1">
      <formula>1000000000000</formula>
      <formula>9999999999999990</formula>
    </cfRule>
    <cfRule type="cellIs" priority="7" dxfId="143" operator="between" stopIfTrue="1">
      <formula>10000000000</formula>
      <formula>999999999999</formula>
    </cfRule>
    <cfRule type="cellIs" priority="8" dxfId="144" operator="between" stopIfTrue="1">
      <formula>1000000</formula>
      <formula>99999999</formula>
    </cfRule>
    <cfRule type="cellIs" priority="9" dxfId="145" operator="between" stopIfTrue="1">
      <formula>100</formula>
      <formula>9999</formula>
    </cfRule>
  </conditionalFormatting>
  <conditionalFormatting sqref="E15">
    <cfRule type="cellIs" priority="1" dxfId="136" operator="equal" stopIfTrue="1">
      <formula>"Чужди средства"</formula>
    </cfRule>
    <cfRule type="cellIs" priority="2" dxfId="137" operator="equal" stopIfTrue="1">
      <formula>"СЕС - ДМП"</formula>
    </cfRule>
    <cfRule type="cellIs" priority="3" dxfId="138" operator="equal" stopIfTrue="1">
      <formula>"СЕС - РА"</formula>
    </cfRule>
    <cfRule type="cellIs" priority="4" dxfId="139" operator="equal" stopIfTrue="1">
      <formula>"СЕС - ДЕС"</formula>
    </cfRule>
    <cfRule type="cellIs" priority="5" dxfId="140" operator="equal" stopIfTrue="1">
      <formula>"СЕС - КСФ"</formula>
    </cfRule>
  </conditionalFormatting>
  <dataValidations count="6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7" hidden="1" customWidth="1"/>
    <col min="2" max="2" width="81.7109375" style="12" customWidth="1"/>
    <col min="3" max="3" width="3.28125" style="12" hidden="1" customWidth="1"/>
    <col min="4" max="4" width="4.140625" style="12" hidden="1" customWidth="1"/>
    <col min="5" max="6" width="19.140625" style="11" customWidth="1"/>
    <col min="7" max="10" width="19.00390625" style="11" customWidth="1"/>
    <col min="11" max="13" width="23.140625" style="11" hidden="1" customWidth="1"/>
    <col min="14" max="14" width="5.7109375" style="12" customWidth="1"/>
    <col min="15" max="15" width="55.57421875" style="7" customWidth="1"/>
    <col min="16" max="16" width="13.7109375" style="12" hidden="1" customWidth="1"/>
    <col min="17" max="17" width="5.7109375" style="12" customWidth="1"/>
    <col min="18" max="18" width="14.421875" style="13" customWidth="1"/>
    <col min="19" max="19" width="13.421875" style="13" customWidth="1"/>
    <col min="20" max="21" width="11.140625" style="13" customWidth="1"/>
    <col min="22" max="22" width="16.28125" style="13" hidden="1" customWidth="1"/>
    <col min="23" max="23" width="15.00390625" style="13" hidden="1" customWidth="1"/>
    <col min="24" max="24" width="15.00390625" style="14" customWidth="1"/>
    <col min="25" max="25" width="15.7109375" style="13" hidden="1" customWidth="1"/>
    <col min="26" max="26" width="15.28125" style="13" hidden="1" customWidth="1"/>
    <col min="27" max="16384" width="9.140625" style="13" customWidth="1"/>
  </cols>
  <sheetData>
    <row r="1" spans="2:17" ht="18.75" hidden="1">
      <c r="B1" s="8"/>
      <c r="C1" s="8"/>
      <c r="D1" s="8"/>
      <c r="E1" s="9"/>
      <c r="F1" s="10"/>
      <c r="G1" s="10"/>
      <c r="H1" s="10"/>
      <c r="I1" s="9"/>
      <c r="J1" s="9"/>
      <c r="N1" s="7"/>
      <c r="O1" s="8"/>
      <c r="Q1" s="7"/>
    </row>
    <row r="2" spans="2:17" ht="15.75" hidden="1">
      <c r="B2" s="8"/>
      <c r="C2" s="8"/>
      <c r="D2" s="8"/>
      <c r="E2" s="9"/>
      <c r="F2" s="15"/>
      <c r="G2" s="15"/>
      <c r="H2" s="15"/>
      <c r="I2" s="9"/>
      <c r="J2" s="9"/>
      <c r="N2" s="7"/>
      <c r="O2" s="8"/>
      <c r="Q2" s="7"/>
    </row>
    <row r="3" spans="2:17" ht="21.75" customHeight="1" hidden="1">
      <c r="B3" s="8"/>
      <c r="C3" s="8"/>
      <c r="D3" s="8"/>
      <c r="E3" s="9"/>
      <c r="F3" s="15"/>
      <c r="G3" s="15"/>
      <c r="H3" s="15"/>
      <c r="I3" s="9"/>
      <c r="J3" s="9"/>
      <c r="N3" s="7"/>
      <c r="Q3" s="7"/>
    </row>
    <row r="4" spans="2:17" ht="15.75" hidden="1">
      <c r="B4" s="8"/>
      <c r="C4" s="8"/>
      <c r="D4" s="8"/>
      <c r="E4" s="9"/>
      <c r="F4" s="15"/>
      <c r="G4" s="15"/>
      <c r="H4" s="15"/>
      <c r="I4" s="9"/>
      <c r="J4" s="9"/>
      <c r="N4" s="7"/>
      <c r="O4" s="16"/>
      <c r="Q4" s="7"/>
    </row>
    <row r="5" spans="2:17" ht="18" customHeight="1" hidden="1">
      <c r="B5" s="8"/>
      <c r="C5" s="8"/>
      <c r="D5" s="8"/>
      <c r="E5" s="9"/>
      <c r="F5" s="15"/>
      <c r="G5" s="15"/>
      <c r="H5" s="15"/>
      <c r="I5" s="9"/>
      <c r="J5" s="9"/>
      <c r="N5" s="7"/>
      <c r="O5" s="17"/>
      <c r="Q5" s="7"/>
    </row>
    <row r="6" spans="2:17" ht="20.25">
      <c r="B6" s="8"/>
      <c r="C6" s="8"/>
      <c r="D6" s="8"/>
      <c r="E6" s="9"/>
      <c r="F6" s="15"/>
      <c r="G6" s="15"/>
      <c r="H6" s="15"/>
      <c r="I6" s="9"/>
      <c r="J6" s="9"/>
      <c r="N6" s="7"/>
      <c r="O6" s="18"/>
      <c r="Q6" s="7"/>
    </row>
    <row r="7" spans="2:17" ht="9" customHeight="1" hidden="1">
      <c r="B7" s="18"/>
      <c r="C7" s="18"/>
      <c r="D7" s="18"/>
      <c r="E7" s="9"/>
      <c r="F7" s="9"/>
      <c r="G7" s="9"/>
      <c r="H7" s="9"/>
      <c r="I7" s="9"/>
      <c r="J7" s="9"/>
      <c r="N7" s="7"/>
      <c r="P7" s="7"/>
      <c r="Q7" s="7"/>
    </row>
    <row r="8" spans="2:17" ht="22.5" customHeight="1" thickBot="1">
      <c r="B8" s="19" t="str">
        <f>VLOOKUP(E15,SMETKA,3,FALSE)</f>
        <v>                                  ОТЧЕТ ЗА КАСОВОТО ИЗПЪЛНЕНИЕ НА БЮДЖЕТА</v>
      </c>
      <c r="C8" s="20"/>
      <c r="D8" s="20"/>
      <c r="E8" s="21"/>
      <c r="F8" s="21"/>
      <c r="G8" s="21"/>
      <c r="H8" s="21"/>
      <c r="I8" s="21"/>
      <c r="J8" s="22"/>
      <c r="K8" s="23"/>
      <c r="L8" s="23"/>
      <c r="M8" s="23"/>
      <c r="N8" s="7"/>
      <c r="P8" s="7"/>
      <c r="Q8" s="7"/>
    </row>
    <row r="9" spans="2:17" ht="12" customHeight="1" thickTop="1">
      <c r="B9" s="18"/>
      <c r="C9" s="18"/>
      <c r="D9" s="18"/>
      <c r="E9" s="24"/>
      <c r="F9" s="24"/>
      <c r="G9" s="24"/>
      <c r="H9" s="24"/>
      <c r="I9" s="24"/>
      <c r="J9" s="24"/>
      <c r="K9" s="25"/>
      <c r="L9" s="25"/>
      <c r="M9" s="25"/>
      <c r="N9" s="7"/>
      <c r="P9" s="7"/>
      <c r="Q9" s="7"/>
    </row>
    <row r="10" spans="2:17" ht="18.75">
      <c r="B10" s="26"/>
      <c r="C10" s="26"/>
      <c r="D10" s="26"/>
      <c r="E10" s="9"/>
      <c r="F10" s="1"/>
      <c r="G10" s="1"/>
      <c r="H10" s="1"/>
      <c r="I10" s="9"/>
      <c r="J10" s="9"/>
      <c r="N10" s="7"/>
      <c r="O10" s="26"/>
      <c r="Q10" s="7"/>
    </row>
    <row r="11" spans="2:21" ht="23.25" customHeight="1">
      <c r="B11" s="27" t="str">
        <f>+'[2]OTCHET'!B9</f>
        <v>РИОСВ Бургас</v>
      </c>
      <c r="C11" s="27"/>
      <c r="D11" s="27"/>
      <c r="E11" s="28" t="s">
        <v>16</v>
      </c>
      <c r="F11" s="29">
        <f>'[2]OTCHET'!F9</f>
        <v>45169</v>
      </c>
      <c r="G11" s="30" t="s">
        <v>0</v>
      </c>
      <c r="H11" s="31">
        <f>+'[2]OTCHET'!H9</f>
        <v>102007021</v>
      </c>
      <c r="I11" s="32">
        <f>+'[2]OTCHET'!I9</f>
        <v>191020000</v>
      </c>
      <c r="J11" s="33"/>
      <c r="K11" s="34"/>
      <c r="L11" s="34"/>
      <c r="N11" s="7"/>
      <c r="O11" s="35"/>
      <c r="Q11" s="7"/>
      <c r="R11" s="36"/>
      <c r="S11" s="36"/>
      <c r="T11" s="36"/>
      <c r="U11" s="36"/>
    </row>
    <row r="12" spans="2:21" ht="23.25" customHeight="1">
      <c r="B12" s="2" t="s">
        <v>17</v>
      </c>
      <c r="C12" s="37"/>
      <c r="D12" s="26"/>
      <c r="E12" s="9"/>
      <c r="F12" s="38"/>
      <c r="G12" s="9"/>
      <c r="H12" s="4"/>
      <c r="I12" s="39" t="s">
        <v>1</v>
      </c>
      <c r="J12" s="39"/>
      <c r="N12" s="7"/>
      <c r="O12" s="37"/>
      <c r="Q12" s="7"/>
      <c r="R12" s="36"/>
      <c r="S12" s="36"/>
      <c r="T12" s="36"/>
      <c r="U12" s="36"/>
    </row>
    <row r="13" spans="2:21" ht="23.25" customHeight="1">
      <c r="B13" s="40" t="str">
        <f>+'[2]OTCHET'!B12</f>
        <v>Министерство на околната среда и водите</v>
      </c>
      <c r="C13" s="37"/>
      <c r="D13" s="37"/>
      <c r="E13" s="41" t="str">
        <f>+'[2]OTCHET'!E12</f>
        <v>код по ЕБК:</v>
      </c>
      <c r="F13" s="42" t="str">
        <f>+'[2]OTCHET'!F12</f>
        <v>1900</v>
      </c>
      <c r="G13" s="9"/>
      <c r="H13" s="4"/>
      <c r="I13" s="43"/>
      <c r="J13" s="43"/>
      <c r="N13" s="7"/>
      <c r="O13" s="37"/>
      <c r="Q13" s="7"/>
      <c r="R13" s="36"/>
      <c r="S13" s="36"/>
      <c r="T13" s="36"/>
      <c r="U13" s="36"/>
    </row>
    <row r="14" spans="2:21" ht="23.25" customHeight="1">
      <c r="B14" s="3" t="s">
        <v>18</v>
      </c>
      <c r="C14" s="17"/>
      <c r="D14" s="17"/>
      <c r="E14" s="17"/>
      <c r="F14" s="17"/>
      <c r="G14" s="17"/>
      <c r="H14" s="4"/>
      <c r="I14" s="43"/>
      <c r="J14" s="43"/>
      <c r="N14" s="7"/>
      <c r="O14" s="17"/>
      <c r="Q14" s="7"/>
      <c r="R14" s="36"/>
      <c r="S14" s="36"/>
      <c r="T14" s="36"/>
      <c r="U14" s="36"/>
    </row>
    <row r="15" spans="2:26" ht="21.75" customHeight="1" thickBot="1">
      <c r="B15" s="44" t="s">
        <v>19</v>
      </c>
      <c r="C15" s="45"/>
      <c r="D15" s="45"/>
      <c r="E15" s="46">
        <f>+'[2]OTCHET'!E15</f>
        <v>0</v>
      </c>
      <c r="F15" s="47" t="str">
        <f>'[2]OTCHET'!F15</f>
        <v>БЮДЖЕТ</v>
      </c>
      <c r="G15" s="17"/>
      <c r="H15" s="48"/>
      <c r="I15" s="48"/>
      <c r="J15" s="49"/>
      <c r="K15" s="50"/>
      <c r="L15" s="50"/>
      <c r="M15" s="51"/>
      <c r="N15" s="48"/>
      <c r="O15" s="45"/>
      <c r="P15" s="52"/>
      <c r="Q15" s="7"/>
      <c r="R15" s="36"/>
      <c r="S15" s="36"/>
      <c r="T15" s="36"/>
      <c r="U15" s="36"/>
      <c r="V15" s="36"/>
      <c r="W15" s="36"/>
      <c r="Y15" s="36"/>
      <c r="Z15" s="36"/>
    </row>
    <row r="16" spans="1:26" ht="16.5" thickBot="1">
      <c r="A16" s="53"/>
      <c r="B16" s="54"/>
      <c r="C16" s="54"/>
      <c r="D16" s="54"/>
      <c r="E16" s="55"/>
      <c r="F16" s="55"/>
      <c r="G16" s="55"/>
      <c r="H16" s="55"/>
      <c r="I16" s="55"/>
      <c r="J16" s="56" t="s">
        <v>20</v>
      </c>
      <c r="K16" s="57"/>
      <c r="L16" s="57"/>
      <c r="M16" s="58"/>
      <c r="N16" s="59"/>
      <c r="O16" s="60"/>
      <c r="P16" s="61"/>
      <c r="Q16" s="7"/>
      <c r="R16" s="36"/>
      <c r="S16" s="36"/>
      <c r="T16" s="36"/>
      <c r="U16" s="36"/>
      <c r="V16" s="36"/>
      <c r="W16" s="36"/>
      <c r="Y16" s="36"/>
      <c r="Z16" s="36"/>
    </row>
    <row r="17" spans="1:26" ht="22.5" customHeight="1">
      <c r="A17" s="53"/>
      <c r="B17" s="62"/>
      <c r="C17" s="63" t="s">
        <v>2</v>
      </c>
      <c r="D17" s="63"/>
      <c r="E17" s="64" t="s">
        <v>21</v>
      </c>
      <c r="F17" s="65" t="s">
        <v>22</v>
      </c>
      <c r="G17" s="66" t="s">
        <v>23</v>
      </c>
      <c r="H17" s="67"/>
      <c r="I17" s="68"/>
      <c r="J17" s="69"/>
      <c r="K17" s="70"/>
      <c r="L17" s="70"/>
      <c r="M17" s="70"/>
      <c r="N17" s="71"/>
      <c r="O17" s="72" t="s">
        <v>24</v>
      </c>
      <c r="P17" s="73"/>
      <c r="Q17" s="7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47.25" customHeight="1">
      <c r="A18" s="53"/>
      <c r="B18" s="74" t="s">
        <v>25</v>
      </c>
      <c r="C18" s="75"/>
      <c r="D18" s="75"/>
      <c r="E18" s="76"/>
      <c r="F18" s="77"/>
      <c r="G18" s="78" t="s">
        <v>3</v>
      </c>
      <c r="H18" s="79" t="s">
        <v>4</v>
      </c>
      <c r="I18" s="79" t="s">
        <v>5</v>
      </c>
      <c r="J18" s="80" t="s">
        <v>6</v>
      </c>
      <c r="K18" s="81" t="s">
        <v>26</v>
      </c>
      <c r="L18" s="81" t="s">
        <v>26</v>
      </c>
      <c r="M18" s="81"/>
      <c r="N18" s="82"/>
      <c r="O18" s="83"/>
      <c r="P18" s="73"/>
      <c r="Q18" s="61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hidden="1">
      <c r="A19" s="53"/>
      <c r="B19" s="84"/>
      <c r="C19" s="84"/>
      <c r="D19" s="84"/>
      <c r="E19" s="85"/>
      <c r="F19" s="85"/>
      <c r="G19" s="86"/>
      <c r="H19" s="87"/>
      <c r="I19" s="87"/>
      <c r="J19" s="88"/>
      <c r="K19" s="89"/>
      <c r="L19" s="89"/>
      <c r="M19" s="89"/>
      <c r="N19" s="82"/>
      <c r="O19" s="90"/>
      <c r="P19" s="73"/>
      <c r="Q19" s="61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thickBot="1">
      <c r="A20" s="53"/>
      <c r="B20" s="91" t="s">
        <v>27</v>
      </c>
      <c r="C20" s="92"/>
      <c r="D20" s="92"/>
      <c r="E20" s="93" t="s">
        <v>7</v>
      </c>
      <c r="F20" s="93" t="s">
        <v>8</v>
      </c>
      <c r="G20" s="94" t="s">
        <v>9</v>
      </c>
      <c r="H20" s="95" t="s">
        <v>10</v>
      </c>
      <c r="I20" s="95" t="s">
        <v>11</v>
      </c>
      <c r="J20" s="96" t="s">
        <v>12</v>
      </c>
      <c r="K20" s="97" t="s">
        <v>28</v>
      </c>
      <c r="L20" s="97" t="s">
        <v>29</v>
      </c>
      <c r="M20" s="97" t="s">
        <v>29</v>
      </c>
      <c r="N20" s="98"/>
      <c r="O20" s="99"/>
      <c r="P20" s="52"/>
      <c r="Q20" s="61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>
      <c r="A21" s="53"/>
      <c r="B21" s="100"/>
      <c r="C21" s="100"/>
      <c r="D21" s="100"/>
      <c r="E21" s="101"/>
      <c r="F21" s="101"/>
      <c r="G21" s="102"/>
      <c r="H21" s="103"/>
      <c r="I21" s="103"/>
      <c r="J21" s="104"/>
      <c r="K21" s="105"/>
      <c r="L21" s="105"/>
      <c r="M21" s="105"/>
      <c r="N21" s="106"/>
      <c r="O21" s="107"/>
      <c r="P21" s="108"/>
      <c r="Q21" s="61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9.5" thickBot="1">
      <c r="A22" s="53">
        <v>10</v>
      </c>
      <c r="B22" s="109" t="s">
        <v>30</v>
      </c>
      <c r="C22" s="110" t="s">
        <v>31</v>
      </c>
      <c r="D22" s="111"/>
      <c r="E22" s="112">
        <f aca="true" t="shared" si="0" ref="E22:J22">+E23+E25+E36+E37</f>
        <v>229000</v>
      </c>
      <c r="F22" s="112">
        <f t="shared" si="0"/>
        <v>237732</v>
      </c>
      <c r="G22" s="113">
        <f t="shared" si="0"/>
        <v>258151</v>
      </c>
      <c r="H22" s="114">
        <f t="shared" si="0"/>
        <v>0</v>
      </c>
      <c r="I22" s="114">
        <f t="shared" si="0"/>
        <v>10</v>
      </c>
      <c r="J22" s="115">
        <f t="shared" si="0"/>
        <v>-20429</v>
      </c>
      <c r="K22" s="116">
        <f>+K23+K25+K35+K36+K37</f>
        <v>0</v>
      </c>
      <c r="L22" s="116">
        <f>+L23+L25+L35+L36+L37</f>
        <v>0</v>
      </c>
      <c r="M22" s="116">
        <f>+M23+M25+M35+M36</f>
        <v>0</v>
      </c>
      <c r="N22" s="117"/>
      <c r="O22" s="118" t="s">
        <v>31</v>
      </c>
      <c r="P22" s="119"/>
      <c r="Q22" s="61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6.5" thickTop="1">
      <c r="A23" s="53">
        <v>15</v>
      </c>
      <c r="B23" s="120" t="s">
        <v>32</v>
      </c>
      <c r="C23" s="120" t="s">
        <v>33</v>
      </c>
      <c r="D23" s="120"/>
      <c r="E23" s="121">
        <f>'[2]OTCHET'!E22+'[2]OTCHET'!E28+'[2]OTCHET'!E33+'[2]OTCHET'!E39+'[2]OTCHET'!E47+'[2]OTCHET'!E52+'[2]OTCHET'!E58+'[2]OTCHET'!E61+'[2]OTCHET'!E64+'[2]OTCHET'!E65+'[2]OTCHET'!E72+'[2]OTCHET'!E73</f>
        <v>0</v>
      </c>
      <c r="F23" s="121">
        <f aca="true" t="shared" si="1" ref="F23:F88">+G23+H23+I23+J23</f>
        <v>0</v>
      </c>
      <c r="G23" s="122">
        <f>'[2]OTCHET'!G22+'[2]OTCHET'!G28+'[2]OTCHET'!G33+'[2]OTCHET'!G39+'[2]OTCHET'!G47+'[2]OTCHET'!G52+'[2]OTCHET'!G58+'[2]OTCHET'!G61+'[2]OTCHET'!G64+'[2]OTCHET'!G65+'[2]OTCHET'!G72+'[2]OTCHET'!G73</f>
        <v>0</v>
      </c>
      <c r="H23" s="123">
        <f>'[2]OTCHET'!H22+'[2]OTCHET'!H28+'[2]OTCHET'!H33+'[2]OTCHET'!H39+'[2]OTCHET'!H47+'[2]OTCHET'!H52+'[2]OTCHET'!H58+'[2]OTCHET'!H61+'[2]OTCHET'!H64+'[2]OTCHET'!H65+'[2]OTCHET'!H72+'[2]OTCHET'!H73</f>
        <v>0</v>
      </c>
      <c r="I23" s="123">
        <f>'[2]OTCHET'!I22+'[2]OTCHET'!I28+'[2]OTCHET'!I33+'[2]OTCHET'!I39+'[2]OTCHET'!I47+'[2]OTCHET'!I52+'[2]OTCHET'!I58+'[2]OTCHET'!I61+'[2]OTCHET'!I64+'[2]OTCHET'!I65+'[2]OTCHET'!I72+'[2]OTCHET'!I73</f>
        <v>0</v>
      </c>
      <c r="J23" s="124">
        <f>'[2]OTCHET'!J22+'[2]OTCHET'!J28+'[2]OTCHET'!J33+'[2]OTCHET'!J39+'[2]OTCHET'!J47+'[2]OTCHET'!J52+'[2]OTCHET'!J58+'[2]OTCHET'!J61+'[2]OTCHET'!J64+'[2]OTCHET'!J65+'[2]OTCHET'!J72+'[2]OTCHET'!J73</f>
        <v>0</v>
      </c>
      <c r="K23" s="125"/>
      <c r="L23" s="125"/>
      <c r="M23" s="125"/>
      <c r="N23" s="126"/>
      <c r="O23" s="127" t="s">
        <v>33</v>
      </c>
      <c r="P23" s="128"/>
      <c r="Q23" s="61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6.5" customHeight="1" hidden="1">
      <c r="A24" s="53"/>
      <c r="B24" s="129" t="s">
        <v>34</v>
      </c>
      <c r="C24" s="129" t="s">
        <v>35</v>
      </c>
      <c r="D24" s="129"/>
      <c r="E24" s="130"/>
      <c r="F24" s="130">
        <f t="shared" si="1"/>
        <v>0</v>
      </c>
      <c r="G24" s="131"/>
      <c r="H24" s="132"/>
      <c r="I24" s="132"/>
      <c r="J24" s="133"/>
      <c r="K24" s="134"/>
      <c r="L24" s="134"/>
      <c r="M24" s="134"/>
      <c r="N24" s="126"/>
      <c r="O24" s="135" t="s">
        <v>35</v>
      </c>
      <c r="P24" s="128"/>
      <c r="Q24" s="61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6.5" thickBot="1">
      <c r="A25" s="53">
        <v>20</v>
      </c>
      <c r="B25" s="136" t="s">
        <v>36</v>
      </c>
      <c r="C25" s="136" t="s">
        <v>37</v>
      </c>
      <c r="D25" s="136"/>
      <c r="E25" s="137">
        <f>+E26+E30+E31+E32+E33</f>
        <v>229000</v>
      </c>
      <c r="F25" s="137">
        <f>+F26+F30+F31+F32+F33</f>
        <v>237732</v>
      </c>
      <c r="G25" s="138">
        <f aca="true" t="shared" si="2" ref="G25:M25">+G26+G30+G31+G32+G33</f>
        <v>258151</v>
      </c>
      <c r="H25" s="139">
        <f>+H26+H30+H31+H32+H33</f>
        <v>0</v>
      </c>
      <c r="I25" s="139">
        <f>+I26+I30+I31+I32+I33</f>
        <v>10</v>
      </c>
      <c r="J25" s="140">
        <f>+J26+J30+J31+J32+J33</f>
        <v>-20429</v>
      </c>
      <c r="K25" s="116">
        <f t="shared" si="2"/>
        <v>0</v>
      </c>
      <c r="L25" s="116">
        <f t="shared" si="2"/>
        <v>0</v>
      </c>
      <c r="M25" s="116">
        <f t="shared" si="2"/>
        <v>0</v>
      </c>
      <c r="N25" s="126"/>
      <c r="O25" s="141" t="s">
        <v>37</v>
      </c>
      <c r="P25" s="128"/>
      <c r="Q25" s="61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53">
        <v>25</v>
      </c>
      <c r="B26" s="142" t="s">
        <v>38</v>
      </c>
      <c r="C26" s="142" t="s">
        <v>39</v>
      </c>
      <c r="D26" s="142"/>
      <c r="E26" s="143">
        <f>'[2]OTCHET'!E74</f>
        <v>19000</v>
      </c>
      <c r="F26" s="143">
        <f t="shared" si="1"/>
        <v>24123</v>
      </c>
      <c r="G26" s="144">
        <f>'[2]OTCHET'!G74</f>
        <v>24123</v>
      </c>
      <c r="H26" s="145">
        <f>'[2]OTCHET'!H74</f>
        <v>0</v>
      </c>
      <c r="I26" s="145">
        <f>'[2]OTCHET'!I74</f>
        <v>0</v>
      </c>
      <c r="J26" s="146">
        <f>'[2]OTCHET'!J74</f>
        <v>0</v>
      </c>
      <c r="K26" s="134"/>
      <c r="L26" s="134"/>
      <c r="M26" s="134"/>
      <c r="N26" s="126"/>
      <c r="O26" s="147" t="s">
        <v>39</v>
      </c>
      <c r="P26" s="128"/>
      <c r="Q26" s="61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53">
        <v>26</v>
      </c>
      <c r="B27" s="148" t="s">
        <v>40</v>
      </c>
      <c r="C27" s="149" t="s">
        <v>41</v>
      </c>
      <c r="D27" s="148"/>
      <c r="E27" s="150">
        <f>'[2]OTCHET'!E75</f>
        <v>0</v>
      </c>
      <c r="F27" s="150">
        <f t="shared" si="1"/>
        <v>0</v>
      </c>
      <c r="G27" s="151">
        <f>'[2]OTCHET'!G75</f>
        <v>0</v>
      </c>
      <c r="H27" s="152">
        <f>'[2]OTCHET'!H75</f>
        <v>0</v>
      </c>
      <c r="I27" s="152">
        <f>'[2]OTCHET'!I75</f>
        <v>0</v>
      </c>
      <c r="J27" s="153">
        <f>'[2]OTCHET'!J75</f>
        <v>0</v>
      </c>
      <c r="K27" s="154"/>
      <c r="L27" s="154"/>
      <c r="M27" s="154"/>
      <c r="N27" s="126"/>
      <c r="O27" s="155" t="s">
        <v>41</v>
      </c>
      <c r="P27" s="128"/>
      <c r="Q27" s="61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53">
        <v>30</v>
      </c>
      <c r="B28" s="156" t="s">
        <v>42</v>
      </c>
      <c r="C28" s="157" t="s">
        <v>43</v>
      </c>
      <c r="D28" s="156"/>
      <c r="E28" s="158">
        <f>'[2]OTCHET'!E77</f>
        <v>19000</v>
      </c>
      <c r="F28" s="158">
        <f t="shared" si="1"/>
        <v>24122</v>
      </c>
      <c r="G28" s="159">
        <f>'[2]OTCHET'!G77</f>
        <v>24122</v>
      </c>
      <c r="H28" s="160">
        <f>'[2]OTCHET'!H77</f>
        <v>0</v>
      </c>
      <c r="I28" s="160">
        <f>'[2]OTCHET'!I77</f>
        <v>0</v>
      </c>
      <c r="J28" s="161">
        <f>'[2]OTCHET'!J77</f>
        <v>0</v>
      </c>
      <c r="K28" s="162"/>
      <c r="L28" s="162"/>
      <c r="M28" s="162"/>
      <c r="N28" s="126"/>
      <c r="O28" s="163" t="s">
        <v>43</v>
      </c>
      <c r="P28" s="128"/>
      <c r="Q28" s="61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53">
        <v>35</v>
      </c>
      <c r="B29" s="164" t="s">
        <v>44</v>
      </c>
      <c r="C29" s="165" t="s">
        <v>45</v>
      </c>
      <c r="D29" s="164"/>
      <c r="E29" s="166">
        <f>+'[2]OTCHET'!E78+'[2]OTCHET'!E79</f>
        <v>0</v>
      </c>
      <c r="F29" s="166">
        <f t="shared" si="1"/>
        <v>0</v>
      </c>
      <c r="G29" s="167">
        <f>+'[2]OTCHET'!G78+'[2]OTCHET'!G79</f>
        <v>0</v>
      </c>
      <c r="H29" s="168">
        <f>+'[2]OTCHET'!H78+'[2]OTCHET'!H79</f>
        <v>0</v>
      </c>
      <c r="I29" s="168">
        <f>+'[2]OTCHET'!I78+'[2]OTCHET'!I79</f>
        <v>0</v>
      </c>
      <c r="J29" s="169">
        <f>+'[2]OTCHET'!J78+'[2]OTCHET'!J79</f>
        <v>0</v>
      </c>
      <c r="K29" s="162"/>
      <c r="L29" s="162"/>
      <c r="M29" s="162"/>
      <c r="N29" s="126"/>
      <c r="O29" s="170" t="s">
        <v>45</v>
      </c>
      <c r="P29" s="128"/>
      <c r="Q29" s="61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53">
        <v>40</v>
      </c>
      <c r="B30" s="171" t="s">
        <v>46</v>
      </c>
      <c r="C30" s="171" t="s">
        <v>47</v>
      </c>
      <c r="D30" s="171"/>
      <c r="E30" s="172">
        <f>'[2]OTCHET'!E90+'[2]OTCHET'!E93+'[2]OTCHET'!E94</f>
        <v>110000</v>
      </c>
      <c r="F30" s="172">
        <f t="shared" si="1"/>
        <v>152821</v>
      </c>
      <c r="G30" s="173">
        <f>'[2]OTCHET'!G90+'[2]OTCHET'!G93+'[2]OTCHET'!G94</f>
        <v>152811</v>
      </c>
      <c r="H30" s="174">
        <f>'[2]OTCHET'!H90+'[2]OTCHET'!H93+'[2]OTCHET'!H94</f>
        <v>0</v>
      </c>
      <c r="I30" s="174">
        <f>'[2]OTCHET'!I90+'[2]OTCHET'!I93+'[2]OTCHET'!I94</f>
        <v>10</v>
      </c>
      <c r="J30" s="175">
        <f>'[2]OTCHET'!J90+'[2]OTCHET'!J93+'[2]OTCHET'!J94</f>
        <v>0</v>
      </c>
      <c r="K30" s="162"/>
      <c r="L30" s="162"/>
      <c r="M30" s="162"/>
      <c r="N30" s="126"/>
      <c r="O30" s="176" t="s">
        <v>47</v>
      </c>
      <c r="P30" s="128"/>
      <c r="Q30" s="61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53">
        <v>45</v>
      </c>
      <c r="B31" s="177" t="s">
        <v>48</v>
      </c>
      <c r="C31" s="177" t="s">
        <v>49</v>
      </c>
      <c r="D31" s="177"/>
      <c r="E31" s="178">
        <f>'[2]OTCHET'!E106</f>
        <v>100000</v>
      </c>
      <c r="F31" s="178">
        <f t="shared" si="1"/>
        <v>81117</v>
      </c>
      <c r="G31" s="179">
        <f>'[2]OTCHET'!G106</f>
        <v>81117</v>
      </c>
      <c r="H31" s="180">
        <f>'[2]OTCHET'!H106</f>
        <v>0</v>
      </c>
      <c r="I31" s="180">
        <f>'[2]OTCHET'!I106</f>
        <v>0</v>
      </c>
      <c r="J31" s="181">
        <f>'[2]OTCHET'!J106</f>
        <v>0</v>
      </c>
      <c r="K31" s="162"/>
      <c r="L31" s="162"/>
      <c r="M31" s="162"/>
      <c r="N31" s="126"/>
      <c r="O31" s="182" t="s">
        <v>49</v>
      </c>
      <c r="P31" s="128"/>
      <c r="Q31" s="61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53">
        <v>50</v>
      </c>
      <c r="B32" s="177" t="s">
        <v>50</v>
      </c>
      <c r="C32" s="177" t="s">
        <v>51</v>
      </c>
      <c r="D32" s="177"/>
      <c r="E32" s="178">
        <f>'[2]OTCHET'!E110+'[2]OTCHET'!E119+'[2]OTCHET'!E135+'[2]OTCHET'!E136</f>
        <v>0</v>
      </c>
      <c r="F32" s="178">
        <f t="shared" si="1"/>
        <v>-20329</v>
      </c>
      <c r="G32" s="179">
        <f>'[2]OTCHET'!G110+'[2]OTCHET'!G119+'[2]OTCHET'!G135+'[2]OTCHET'!G136</f>
        <v>100</v>
      </c>
      <c r="H32" s="180">
        <f>'[2]OTCHET'!H110+'[2]OTCHET'!H119+'[2]OTCHET'!H135+'[2]OTCHET'!H136</f>
        <v>0</v>
      </c>
      <c r="I32" s="180">
        <f>'[2]OTCHET'!I110+'[2]OTCHET'!I119+'[2]OTCHET'!I135+'[2]OTCHET'!I136</f>
        <v>0</v>
      </c>
      <c r="J32" s="181">
        <f>'[2]OTCHET'!J110+'[2]OTCHET'!J119+'[2]OTCHET'!J135+'[2]OTCHET'!J136</f>
        <v>-20429</v>
      </c>
      <c r="K32" s="183"/>
      <c r="L32" s="183"/>
      <c r="M32" s="183"/>
      <c r="N32" s="126"/>
      <c r="O32" s="182" t="s">
        <v>51</v>
      </c>
      <c r="P32" s="128"/>
      <c r="Q32" s="61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6.5" thickBot="1">
      <c r="A33" s="53">
        <v>51</v>
      </c>
      <c r="B33" s="184" t="s">
        <v>52</v>
      </c>
      <c r="C33" s="185" t="s">
        <v>53</v>
      </c>
      <c r="D33" s="184"/>
      <c r="E33" s="130">
        <f>'[2]OTCHET'!E123</f>
        <v>0</v>
      </c>
      <c r="F33" s="130">
        <f t="shared" si="1"/>
        <v>0</v>
      </c>
      <c r="G33" s="131">
        <f>'[2]OTCHET'!G123</f>
        <v>0</v>
      </c>
      <c r="H33" s="132">
        <f>'[2]OTCHET'!H123</f>
        <v>0</v>
      </c>
      <c r="I33" s="132">
        <f>'[2]OTCHET'!I123</f>
        <v>0</v>
      </c>
      <c r="J33" s="133">
        <f>'[2]OTCHET'!J123</f>
        <v>0</v>
      </c>
      <c r="K33" s="183"/>
      <c r="L33" s="183"/>
      <c r="M33" s="183"/>
      <c r="N33" s="126"/>
      <c r="O33" s="135" t="s">
        <v>53</v>
      </c>
      <c r="P33" s="128"/>
      <c r="Q33" s="61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6.5" customHeight="1" hidden="1">
      <c r="A34" s="53">
        <v>52</v>
      </c>
      <c r="B34" s="186"/>
      <c r="C34" s="187"/>
      <c r="D34" s="187"/>
      <c r="E34" s="188"/>
      <c r="F34" s="188">
        <f t="shared" si="1"/>
        <v>0</v>
      </c>
      <c r="G34" s="189"/>
      <c r="H34" s="190"/>
      <c r="I34" s="190"/>
      <c r="J34" s="191"/>
      <c r="K34" s="183"/>
      <c r="L34" s="183"/>
      <c r="M34" s="183"/>
      <c r="N34" s="126"/>
      <c r="O34" s="192"/>
      <c r="P34" s="128"/>
      <c r="Q34" s="61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6.5" customHeight="1" hidden="1">
      <c r="A35" s="53"/>
      <c r="B35" s="193"/>
      <c r="C35" s="193"/>
      <c r="D35" s="193"/>
      <c r="E35" s="194"/>
      <c r="F35" s="194">
        <f t="shared" si="1"/>
        <v>0</v>
      </c>
      <c r="G35" s="195"/>
      <c r="H35" s="196"/>
      <c r="I35" s="196"/>
      <c r="J35" s="197"/>
      <c r="K35" s="198"/>
      <c r="L35" s="198"/>
      <c r="M35" s="198"/>
      <c r="N35" s="126"/>
      <c r="O35" s="199"/>
      <c r="P35" s="128"/>
      <c r="Q35" s="61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6.5" thickBot="1">
      <c r="A36" s="53">
        <v>60</v>
      </c>
      <c r="B36" s="200" t="s">
        <v>54</v>
      </c>
      <c r="C36" s="200" t="s">
        <v>55</v>
      </c>
      <c r="D36" s="200"/>
      <c r="E36" s="201">
        <f>+'[2]OTCHET'!E137</f>
        <v>0</v>
      </c>
      <c r="F36" s="201">
        <f t="shared" si="1"/>
        <v>0</v>
      </c>
      <c r="G36" s="202">
        <f>+'[2]OTCHET'!G137</f>
        <v>0</v>
      </c>
      <c r="H36" s="203">
        <f>+'[2]OTCHET'!H137</f>
        <v>0</v>
      </c>
      <c r="I36" s="203">
        <f>+'[2]OTCHET'!I137</f>
        <v>0</v>
      </c>
      <c r="J36" s="204">
        <f>+'[2]OTCHET'!J137</f>
        <v>0</v>
      </c>
      <c r="K36" s="205"/>
      <c r="L36" s="205"/>
      <c r="M36" s="205"/>
      <c r="N36" s="206"/>
      <c r="O36" s="207" t="s">
        <v>55</v>
      </c>
      <c r="P36" s="128"/>
      <c r="Q36" s="61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>
      <c r="A37" s="53">
        <v>65</v>
      </c>
      <c r="B37" s="208" t="s">
        <v>56</v>
      </c>
      <c r="C37" s="208" t="s">
        <v>57</v>
      </c>
      <c r="D37" s="208"/>
      <c r="E37" s="209">
        <f>'[2]OTCHET'!E140+'[2]OTCHET'!E149+'[2]OTCHET'!E158</f>
        <v>0</v>
      </c>
      <c r="F37" s="209">
        <f t="shared" si="1"/>
        <v>0</v>
      </c>
      <c r="G37" s="210">
        <f>'[2]OTCHET'!G140+'[2]OTCHET'!G149+'[2]OTCHET'!G158</f>
        <v>0</v>
      </c>
      <c r="H37" s="211">
        <f>'[2]OTCHET'!H140+'[2]OTCHET'!H149+'[2]OTCHET'!H158</f>
        <v>0</v>
      </c>
      <c r="I37" s="211">
        <f>'[2]OTCHET'!I140+'[2]OTCHET'!I149+'[2]OTCHET'!I158</f>
        <v>0</v>
      </c>
      <c r="J37" s="212">
        <f>'[2]OTCHET'!J140+'[2]OTCHET'!J149+'[2]OTCHET'!J158</f>
        <v>0</v>
      </c>
      <c r="K37" s="213"/>
      <c r="L37" s="213"/>
      <c r="M37" s="213"/>
      <c r="N37" s="206"/>
      <c r="O37" s="214" t="s">
        <v>57</v>
      </c>
      <c r="P37" s="128"/>
      <c r="Q37" s="215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9.5" thickBot="1">
      <c r="A38" s="7">
        <v>70</v>
      </c>
      <c r="B38" s="216" t="s">
        <v>58</v>
      </c>
      <c r="C38" s="217" t="s">
        <v>59</v>
      </c>
      <c r="D38" s="218"/>
      <c r="E38" s="219">
        <f aca="true" t="shared" si="3" ref="E38:J38">E39+E43+E44+E46+SUM(E48:E52)+E55</f>
        <v>1556081</v>
      </c>
      <c r="F38" s="219">
        <f t="shared" si="3"/>
        <v>1073724</v>
      </c>
      <c r="G38" s="220">
        <f t="shared" si="3"/>
        <v>770087</v>
      </c>
      <c r="H38" s="221">
        <f t="shared" si="3"/>
        <v>0</v>
      </c>
      <c r="I38" s="221">
        <f t="shared" si="3"/>
        <v>19003</v>
      </c>
      <c r="J38" s="222">
        <f t="shared" si="3"/>
        <v>284634</v>
      </c>
      <c r="K38" s="223">
        <f>SUM(K40:K54)-K45-K47-K53</f>
        <v>0</v>
      </c>
      <c r="L38" s="223">
        <f>SUM(L40:L54)-L45-L47-L53</f>
        <v>0</v>
      </c>
      <c r="M38" s="223">
        <f>SUM(M40:M53)-M45-M52</f>
        <v>0</v>
      </c>
      <c r="N38" s="126"/>
      <c r="O38" s="224" t="s">
        <v>59</v>
      </c>
      <c r="P38" s="225"/>
      <c r="Q38" s="226"/>
      <c r="R38" s="227"/>
      <c r="S38" s="227"/>
      <c r="T38" s="227"/>
      <c r="U38" s="227"/>
      <c r="V38" s="227"/>
      <c r="W38" s="227"/>
      <c r="X38" s="228"/>
      <c r="Y38" s="227"/>
      <c r="Z38" s="227"/>
    </row>
    <row r="39" spans="1:26" ht="17.25" thickBot="1" thickTop="1">
      <c r="A39" s="7">
        <v>75</v>
      </c>
      <c r="B39" s="229" t="s">
        <v>60</v>
      </c>
      <c r="C39" s="230" t="s">
        <v>61</v>
      </c>
      <c r="D39" s="229"/>
      <c r="E39" s="231">
        <f aca="true" t="shared" si="4" ref="E39:J39">SUM(E40:E42)</f>
        <v>1293200</v>
      </c>
      <c r="F39" s="231">
        <f t="shared" si="4"/>
        <v>897196</v>
      </c>
      <c r="G39" s="232">
        <f t="shared" si="4"/>
        <v>613013</v>
      </c>
      <c r="H39" s="233">
        <f t="shared" si="4"/>
        <v>0</v>
      </c>
      <c r="I39" s="233">
        <f t="shared" si="4"/>
        <v>-451</v>
      </c>
      <c r="J39" s="234">
        <f t="shared" si="4"/>
        <v>284634</v>
      </c>
      <c r="K39" s="134"/>
      <c r="L39" s="134"/>
      <c r="M39" s="134"/>
      <c r="N39" s="235"/>
      <c r="O39" s="127" t="s">
        <v>62</v>
      </c>
      <c r="P39" s="225"/>
      <c r="Q39" s="226"/>
      <c r="R39" s="227"/>
      <c r="S39" s="227"/>
      <c r="T39" s="227"/>
      <c r="U39" s="227"/>
      <c r="V39" s="227"/>
      <c r="W39" s="227"/>
      <c r="X39" s="228"/>
      <c r="Y39" s="227"/>
      <c r="Z39" s="227"/>
    </row>
    <row r="40" spans="1:26" ht="15.75">
      <c r="A40" s="7">
        <v>75</v>
      </c>
      <c r="B40" s="236" t="s">
        <v>63</v>
      </c>
      <c r="C40" s="237" t="s">
        <v>61</v>
      </c>
      <c r="D40" s="238"/>
      <c r="E40" s="239">
        <f>'[2]OTCHET'!E187</f>
        <v>943800</v>
      </c>
      <c r="F40" s="239">
        <f t="shared" si="1"/>
        <v>652076</v>
      </c>
      <c r="G40" s="240">
        <f>'[2]OTCHET'!G187</f>
        <v>570489</v>
      </c>
      <c r="H40" s="241">
        <f>'[2]OTCHET'!H187</f>
        <v>0</v>
      </c>
      <c r="I40" s="241">
        <f>'[2]OTCHET'!I187</f>
        <v>-451</v>
      </c>
      <c r="J40" s="242">
        <f>'[2]OTCHET'!J187</f>
        <v>82038</v>
      </c>
      <c r="K40" s="134"/>
      <c r="L40" s="134"/>
      <c r="M40" s="134"/>
      <c r="N40" s="235"/>
      <c r="O40" s="243" t="s">
        <v>61</v>
      </c>
      <c r="P40" s="225"/>
      <c r="Q40" s="226"/>
      <c r="R40" s="227"/>
      <c r="S40" s="227"/>
      <c r="T40" s="227"/>
      <c r="U40" s="227"/>
      <c r="V40" s="227"/>
      <c r="W40" s="227"/>
      <c r="X40" s="228"/>
      <c r="Y40" s="227"/>
      <c r="Z40" s="227"/>
    </row>
    <row r="41" spans="1:26" ht="15.75">
      <c r="A41" s="7">
        <v>80</v>
      </c>
      <c r="B41" s="244" t="s">
        <v>64</v>
      </c>
      <c r="C41" s="245" t="s">
        <v>65</v>
      </c>
      <c r="D41" s="246"/>
      <c r="E41" s="247">
        <f>'[2]OTCHET'!E190</f>
        <v>54288</v>
      </c>
      <c r="F41" s="247">
        <f t="shared" si="1"/>
        <v>45790</v>
      </c>
      <c r="G41" s="248">
        <f>'[2]OTCHET'!G190</f>
        <v>42524</v>
      </c>
      <c r="H41" s="249">
        <f>'[2]OTCHET'!H190</f>
        <v>0</v>
      </c>
      <c r="I41" s="249">
        <f>'[2]OTCHET'!I190</f>
        <v>0</v>
      </c>
      <c r="J41" s="250">
        <f>'[2]OTCHET'!J190</f>
        <v>3266</v>
      </c>
      <c r="K41" s="162"/>
      <c r="L41" s="162"/>
      <c r="M41" s="162"/>
      <c r="N41" s="235"/>
      <c r="O41" s="182" t="s">
        <v>65</v>
      </c>
      <c r="P41" s="225"/>
      <c r="Q41" s="226"/>
      <c r="R41" s="227"/>
      <c r="S41" s="227"/>
      <c r="T41" s="227"/>
      <c r="U41" s="227"/>
      <c r="V41" s="227"/>
      <c r="W41" s="227"/>
      <c r="X41" s="228"/>
      <c r="Y41" s="227"/>
      <c r="Z41" s="227"/>
    </row>
    <row r="42" spans="1:26" ht="15.75">
      <c r="A42" s="7">
        <v>85</v>
      </c>
      <c r="B42" s="251" t="s">
        <v>66</v>
      </c>
      <c r="C42" s="252" t="s">
        <v>67</v>
      </c>
      <c r="D42" s="253"/>
      <c r="E42" s="254">
        <f>+'[2]OTCHET'!E196+'[2]OTCHET'!E204</f>
        <v>295112</v>
      </c>
      <c r="F42" s="254">
        <f t="shared" si="1"/>
        <v>199330</v>
      </c>
      <c r="G42" s="255">
        <f>+'[2]OTCHET'!G196+'[2]OTCHET'!G204</f>
        <v>0</v>
      </c>
      <c r="H42" s="256">
        <f>+'[2]OTCHET'!H196+'[2]OTCHET'!H204</f>
        <v>0</v>
      </c>
      <c r="I42" s="256">
        <f>+'[2]OTCHET'!I196+'[2]OTCHET'!I204</f>
        <v>0</v>
      </c>
      <c r="J42" s="257">
        <f>+'[2]OTCHET'!J196+'[2]OTCHET'!J204</f>
        <v>199330</v>
      </c>
      <c r="K42" s="162"/>
      <c r="L42" s="162"/>
      <c r="M42" s="162"/>
      <c r="N42" s="235"/>
      <c r="O42" s="182" t="s">
        <v>67</v>
      </c>
      <c r="P42" s="225"/>
      <c r="Q42" s="226"/>
      <c r="R42" s="227"/>
      <c r="S42" s="227"/>
      <c r="T42" s="227"/>
      <c r="U42" s="227"/>
      <c r="V42" s="227"/>
      <c r="W42" s="227"/>
      <c r="X42" s="228"/>
      <c r="Y42" s="227"/>
      <c r="Z42" s="227"/>
    </row>
    <row r="43" spans="1:26" ht="15.75">
      <c r="A43" s="7">
        <v>90</v>
      </c>
      <c r="B43" s="258" t="s">
        <v>68</v>
      </c>
      <c r="C43" s="259" t="s">
        <v>69</v>
      </c>
      <c r="D43" s="258"/>
      <c r="E43" s="260">
        <f>+'[2]OTCHET'!E205+'[2]OTCHET'!E223+'[2]OTCHET'!E271</f>
        <v>260381</v>
      </c>
      <c r="F43" s="260">
        <f t="shared" si="1"/>
        <v>176528</v>
      </c>
      <c r="G43" s="261">
        <f>+'[2]OTCHET'!G205+'[2]OTCHET'!G223+'[2]OTCHET'!G271</f>
        <v>157074</v>
      </c>
      <c r="H43" s="262">
        <f>+'[2]OTCHET'!H205+'[2]OTCHET'!H223+'[2]OTCHET'!H271</f>
        <v>0</v>
      </c>
      <c r="I43" s="262">
        <f>+'[2]OTCHET'!I205+'[2]OTCHET'!I223+'[2]OTCHET'!I271</f>
        <v>19454</v>
      </c>
      <c r="J43" s="263">
        <f>+'[2]OTCHET'!J205+'[2]OTCHET'!J223+'[2]OTCHET'!J271</f>
        <v>0</v>
      </c>
      <c r="K43" s="162"/>
      <c r="L43" s="162"/>
      <c r="M43" s="162"/>
      <c r="N43" s="235"/>
      <c r="O43" s="182" t="s">
        <v>69</v>
      </c>
      <c r="P43" s="225"/>
      <c r="Q43" s="226"/>
      <c r="R43" s="227"/>
      <c r="S43" s="227"/>
      <c r="T43" s="227"/>
      <c r="U43" s="227"/>
      <c r="V43" s="227"/>
      <c r="W43" s="227"/>
      <c r="X43" s="228"/>
      <c r="Y43" s="227"/>
      <c r="Z43" s="227"/>
    </row>
    <row r="44" spans="1:26" ht="15.75">
      <c r="A44" s="7">
        <v>95</v>
      </c>
      <c r="B44" s="264" t="s">
        <v>70</v>
      </c>
      <c r="C44" s="129" t="s">
        <v>71</v>
      </c>
      <c r="D44" s="264"/>
      <c r="E44" s="130">
        <f>+'[2]OTCHET'!E227+'[2]OTCHET'!E233+'[2]OTCHET'!E236+'[2]OTCHET'!E237+'[2]OTCHET'!E238+'[2]OTCHET'!E239+'[2]OTCHET'!E240</f>
        <v>0</v>
      </c>
      <c r="F44" s="130">
        <f t="shared" si="1"/>
        <v>0</v>
      </c>
      <c r="G44" s="131">
        <f>+'[2]OTCHET'!G227+'[2]OTCHET'!G233+'[2]OTCHET'!G236+'[2]OTCHET'!G237+'[2]OTCHET'!G238+'[2]OTCHET'!G239+'[2]OTCHET'!G240</f>
        <v>0</v>
      </c>
      <c r="H44" s="132">
        <f>+'[2]OTCHET'!H227+'[2]OTCHET'!H233+'[2]OTCHET'!H236+'[2]OTCHET'!H237+'[2]OTCHET'!H238+'[2]OTCHET'!H239+'[2]OTCHET'!H240</f>
        <v>0</v>
      </c>
      <c r="I44" s="132">
        <f>+'[2]OTCHET'!I227+'[2]OTCHET'!I233+'[2]OTCHET'!I236+'[2]OTCHET'!I237+'[2]OTCHET'!I238+'[2]OTCHET'!I239+'[2]OTCHET'!I240</f>
        <v>0</v>
      </c>
      <c r="J44" s="133">
        <f>+'[2]OTCHET'!J227+'[2]OTCHET'!J233+'[2]OTCHET'!J236+'[2]OTCHET'!J237+'[2]OTCHET'!J238+'[2]OTCHET'!J239+'[2]OTCHET'!J240</f>
        <v>0</v>
      </c>
      <c r="K44" s="162"/>
      <c r="L44" s="162"/>
      <c r="M44" s="162"/>
      <c r="N44" s="235"/>
      <c r="O44" s="135" t="s">
        <v>71</v>
      </c>
      <c r="P44" s="225"/>
      <c r="Q44" s="226"/>
      <c r="R44" s="227"/>
      <c r="S44" s="227"/>
      <c r="T44" s="227"/>
      <c r="U44" s="227"/>
      <c r="V44" s="227"/>
      <c r="W44" s="227"/>
      <c r="X44" s="228"/>
      <c r="Y44" s="227"/>
      <c r="Z44" s="227"/>
    </row>
    <row r="45" spans="1:26" ht="15.75">
      <c r="A45" s="7">
        <v>100</v>
      </c>
      <c r="B45" s="265" t="s">
        <v>72</v>
      </c>
      <c r="C45" s="265" t="s">
        <v>73</v>
      </c>
      <c r="D45" s="265"/>
      <c r="E45" s="266">
        <f>+'[2]OTCHET'!E236+'[2]OTCHET'!E237+'[2]OTCHET'!E238+'[2]OTCHET'!E239+'[2]OTCHET'!E243+'[2]OTCHET'!E244+'[2]OTCHET'!E248</f>
        <v>0</v>
      </c>
      <c r="F45" s="266">
        <f t="shared" si="1"/>
        <v>0</v>
      </c>
      <c r="G45" s="267">
        <f>+'[2]OTCHET'!G236+'[2]OTCHET'!G237+'[2]OTCHET'!G238+'[2]OTCHET'!G239+'[2]OTCHET'!G243+'[2]OTCHET'!G244+'[2]OTCHET'!G248</f>
        <v>0</v>
      </c>
      <c r="H45" s="268">
        <f>+'[2]OTCHET'!H236+'[2]OTCHET'!H237+'[2]OTCHET'!H238+'[2]OTCHET'!H239+'[2]OTCHET'!H243+'[2]OTCHET'!H244+'[2]OTCHET'!H248</f>
        <v>0</v>
      </c>
      <c r="I45" s="5">
        <f>+'[2]OTCHET'!I236+'[2]OTCHET'!I237+'[2]OTCHET'!I238+'[2]OTCHET'!I239+'[2]OTCHET'!I243+'[2]OTCHET'!I244+'[2]OTCHET'!I248</f>
        <v>0</v>
      </c>
      <c r="J45" s="269">
        <f>+'[2]OTCHET'!J236+'[2]OTCHET'!J237+'[2]OTCHET'!J238+'[2]OTCHET'!J239+'[2]OTCHET'!J243+'[2]OTCHET'!J244+'[2]OTCHET'!J248</f>
        <v>0</v>
      </c>
      <c r="K45" s="162"/>
      <c r="L45" s="162"/>
      <c r="M45" s="162"/>
      <c r="N45" s="235"/>
      <c r="O45" s="270" t="s">
        <v>73</v>
      </c>
      <c r="P45" s="225"/>
      <c r="Q45" s="226"/>
      <c r="R45" s="227"/>
      <c r="S45" s="227"/>
      <c r="T45" s="227"/>
      <c r="U45" s="227"/>
      <c r="V45" s="227"/>
      <c r="W45" s="227"/>
      <c r="X45" s="228"/>
      <c r="Y45" s="227"/>
      <c r="Z45" s="227"/>
    </row>
    <row r="46" spans="1:26" ht="15.75">
      <c r="A46" s="7">
        <v>105</v>
      </c>
      <c r="B46" s="258" t="s">
        <v>74</v>
      </c>
      <c r="C46" s="259" t="s">
        <v>75</v>
      </c>
      <c r="D46" s="258"/>
      <c r="E46" s="260">
        <f>+'[2]OTCHET'!E255+'[2]OTCHET'!E256+'[2]OTCHET'!E257+'[2]OTCHET'!E258</f>
        <v>0</v>
      </c>
      <c r="F46" s="260">
        <f t="shared" si="1"/>
        <v>0</v>
      </c>
      <c r="G46" s="261">
        <f>+'[2]OTCHET'!G255+'[2]OTCHET'!G256+'[2]OTCHET'!G257+'[2]OTCHET'!G258</f>
        <v>0</v>
      </c>
      <c r="H46" s="262">
        <f>+'[2]OTCHET'!H255+'[2]OTCHET'!H256+'[2]OTCHET'!H257+'[2]OTCHET'!H258</f>
        <v>0</v>
      </c>
      <c r="I46" s="262">
        <f>+'[2]OTCHET'!I255+'[2]OTCHET'!I256+'[2]OTCHET'!I257+'[2]OTCHET'!I258</f>
        <v>0</v>
      </c>
      <c r="J46" s="263">
        <f>+'[2]OTCHET'!J255+'[2]OTCHET'!J256+'[2]OTCHET'!J257+'[2]OTCHET'!J258</f>
        <v>0</v>
      </c>
      <c r="K46" s="162"/>
      <c r="L46" s="162"/>
      <c r="M46" s="162"/>
      <c r="N46" s="235"/>
      <c r="O46" s="243" t="s">
        <v>75</v>
      </c>
      <c r="P46" s="225"/>
      <c r="Q46" s="226"/>
      <c r="R46" s="227"/>
      <c r="S46" s="227"/>
      <c r="T46" s="227"/>
      <c r="U46" s="227"/>
      <c r="V46" s="227"/>
      <c r="W46" s="227"/>
      <c r="X46" s="228"/>
      <c r="Y46" s="227"/>
      <c r="Z46" s="227"/>
    </row>
    <row r="47" spans="1:26" ht="15.75">
      <c r="A47" s="7">
        <v>106</v>
      </c>
      <c r="B47" s="265" t="s">
        <v>76</v>
      </c>
      <c r="C47" s="265" t="s">
        <v>77</v>
      </c>
      <c r="D47" s="265"/>
      <c r="E47" s="266">
        <f>+'[2]OTCHET'!E256</f>
        <v>0</v>
      </c>
      <c r="F47" s="266">
        <f t="shared" si="1"/>
        <v>0</v>
      </c>
      <c r="G47" s="267">
        <f>+'[2]OTCHET'!G256</f>
        <v>0</v>
      </c>
      <c r="H47" s="268">
        <f>+'[2]OTCHET'!H256</f>
        <v>0</v>
      </c>
      <c r="I47" s="5">
        <f>+'[2]OTCHET'!I256</f>
        <v>0</v>
      </c>
      <c r="J47" s="269">
        <f>+'[2]OTCHET'!J256</f>
        <v>0</v>
      </c>
      <c r="K47" s="162"/>
      <c r="L47" s="162"/>
      <c r="M47" s="162"/>
      <c r="N47" s="235"/>
      <c r="O47" s="270" t="s">
        <v>77</v>
      </c>
      <c r="P47" s="225"/>
      <c r="Q47" s="226"/>
      <c r="R47" s="227"/>
      <c r="S47" s="227"/>
      <c r="T47" s="227"/>
      <c r="U47" s="227"/>
      <c r="V47" s="227"/>
      <c r="W47" s="227"/>
      <c r="X47" s="228"/>
      <c r="Y47" s="227"/>
      <c r="Z47" s="227"/>
    </row>
    <row r="48" spans="1:26" ht="15.75">
      <c r="A48" s="7">
        <v>107</v>
      </c>
      <c r="B48" s="271" t="s">
        <v>78</v>
      </c>
      <c r="C48" s="271" t="s">
        <v>79</v>
      </c>
      <c r="D48" s="272"/>
      <c r="E48" s="178">
        <f>+'[2]OTCHET'!E265+'[2]OTCHET'!E269+'[2]OTCHET'!E270</f>
        <v>0</v>
      </c>
      <c r="F48" s="178">
        <f t="shared" si="1"/>
        <v>0</v>
      </c>
      <c r="G48" s="173">
        <f>+'[2]OTCHET'!G265+'[2]OTCHET'!G269+'[2]OTCHET'!G270</f>
        <v>0</v>
      </c>
      <c r="H48" s="174">
        <f>+'[2]OTCHET'!H265+'[2]OTCHET'!H269+'[2]OTCHET'!H270</f>
        <v>0</v>
      </c>
      <c r="I48" s="174">
        <f>+'[2]OTCHET'!I265+'[2]OTCHET'!I269+'[2]OTCHET'!I270</f>
        <v>0</v>
      </c>
      <c r="J48" s="175">
        <f>+'[2]OTCHET'!J265+'[2]OTCHET'!J269+'[2]OTCHET'!J270</f>
        <v>0</v>
      </c>
      <c r="K48" s="162"/>
      <c r="L48" s="162"/>
      <c r="M48" s="162"/>
      <c r="N48" s="235"/>
      <c r="O48" s="182" t="s">
        <v>80</v>
      </c>
      <c r="P48" s="225"/>
      <c r="Q48" s="226"/>
      <c r="R48" s="227"/>
      <c r="S48" s="227"/>
      <c r="T48" s="227"/>
      <c r="U48" s="227"/>
      <c r="V48" s="227"/>
      <c r="W48" s="227"/>
      <c r="X48" s="228"/>
      <c r="Y48" s="227"/>
      <c r="Z48" s="227"/>
    </row>
    <row r="49" spans="1:26" ht="15.75">
      <c r="A49" s="7">
        <v>108</v>
      </c>
      <c r="B49" s="271" t="s">
        <v>81</v>
      </c>
      <c r="C49" s="271" t="s">
        <v>82</v>
      </c>
      <c r="D49" s="272"/>
      <c r="E49" s="178">
        <f>'[2]OTCHET'!E275+'[2]OTCHET'!E276+'[2]OTCHET'!E284+'[2]OTCHET'!E287</f>
        <v>2500</v>
      </c>
      <c r="F49" s="178">
        <f t="shared" si="1"/>
        <v>0</v>
      </c>
      <c r="G49" s="179">
        <f>'[2]OTCHET'!G275+'[2]OTCHET'!G276+'[2]OTCHET'!G284+'[2]OTCHET'!G287</f>
        <v>0</v>
      </c>
      <c r="H49" s="180">
        <f>'[2]OTCHET'!H275+'[2]OTCHET'!H276+'[2]OTCHET'!H284+'[2]OTCHET'!H287</f>
        <v>0</v>
      </c>
      <c r="I49" s="180">
        <f>'[2]OTCHET'!I275+'[2]OTCHET'!I276+'[2]OTCHET'!I284+'[2]OTCHET'!I287</f>
        <v>0</v>
      </c>
      <c r="J49" s="181">
        <f>'[2]OTCHET'!J275+'[2]OTCHET'!J276+'[2]OTCHET'!J284+'[2]OTCHET'!J287</f>
        <v>0</v>
      </c>
      <c r="K49" s="162"/>
      <c r="L49" s="162"/>
      <c r="M49" s="162"/>
      <c r="N49" s="235"/>
      <c r="O49" s="182" t="s">
        <v>82</v>
      </c>
      <c r="P49" s="225"/>
      <c r="Q49" s="226"/>
      <c r="R49" s="227"/>
      <c r="S49" s="227"/>
      <c r="T49" s="227"/>
      <c r="U49" s="227"/>
      <c r="V49" s="227"/>
      <c r="W49" s="227"/>
      <c r="X49" s="228"/>
      <c r="Y49" s="227"/>
      <c r="Z49" s="227"/>
    </row>
    <row r="50" spans="1:26" ht="15.75">
      <c r="A50" s="7">
        <v>110</v>
      </c>
      <c r="B50" s="271" t="s">
        <v>83</v>
      </c>
      <c r="C50" s="271" t="s">
        <v>84</v>
      </c>
      <c r="D50" s="271"/>
      <c r="E50" s="178">
        <f>+'[2]OTCHET'!E288</f>
        <v>0</v>
      </c>
      <c r="F50" s="178">
        <f t="shared" si="1"/>
        <v>0</v>
      </c>
      <c r="G50" s="179">
        <f>+'[2]OTCHET'!G288</f>
        <v>0</v>
      </c>
      <c r="H50" s="180">
        <f>+'[2]OTCHET'!H288</f>
        <v>0</v>
      </c>
      <c r="I50" s="180">
        <f>+'[2]OTCHET'!I288</f>
        <v>0</v>
      </c>
      <c r="J50" s="181">
        <f>+'[2]OTCHET'!J288</f>
        <v>0</v>
      </c>
      <c r="K50" s="162"/>
      <c r="L50" s="162"/>
      <c r="M50" s="162"/>
      <c r="N50" s="235"/>
      <c r="O50" s="182" t="s">
        <v>84</v>
      </c>
      <c r="P50" s="225"/>
      <c r="Q50" s="226"/>
      <c r="R50" s="227"/>
      <c r="S50" s="227"/>
      <c r="T50" s="227"/>
      <c r="U50" s="227"/>
      <c r="V50" s="227"/>
      <c r="W50" s="227"/>
      <c r="X50" s="228"/>
      <c r="Y50" s="227"/>
      <c r="Z50" s="227"/>
    </row>
    <row r="51" spans="1:26" ht="15.75">
      <c r="A51" s="7">
        <v>115</v>
      </c>
      <c r="B51" s="264" t="s">
        <v>85</v>
      </c>
      <c r="C51" s="273" t="s">
        <v>86</v>
      </c>
      <c r="D51" s="129"/>
      <c r="E51" s="130">
        <f>+'[2]OTCHET'!E272</f>
        <v>0</v>
      </c>
      <c r="F51" s="130">
        <f>+G51+H51+I51+J51</f>
        <v>0</v>
      </c>
      <c r="G51" s="131">
        <f>+'[2]OTCHET'!G272</f>
        <v>0</v>
      </c>
      <c r="H51" s="132">
        <f>+'[2]OTCHET'!H272</f>
        <v>0</v>
      </c>
      <c r="I51" s="132">
        <f>+'[2]OTCHET'!I272</f>
        <v>0</v>
      </c>
      <c r="J51" s="133">
        <f>+'[2]OTCHET'!J272</f>
        <v>0</v>
      </c>
      <c r="K51" s="162"/>
      <c r="L51" s="162"/>
      <c r="M51" s="162"/>
      <c r="N51" s="235"/>
      <c r="O51" s="182" t="s">
        <v>87</v>
      </c>
      <c r="P51" s="225"/>
      <c r="Q51" s="226"/>
      <c r="R51" s="227"/>
      <c r="S51" s="227"/>
      <c r="T51" s="227"/>
      <c r="U51" s="227"/>
      <c r="V51" s="227"/>
      <c r="W51" s="227"/>
      <c r="X51" s="228"/>
      <c r="Y51" s="227"/>
      <c r="Z51" s="227"/>
    </row>
    <row r="52" spans="1:26" ht="15.75">
      <c r="A52" s="7">
        <v>115</v>
      </c>
      <c r="B52" s="264" t="s">
        <v>88</v>
      </c>
      <c r="C52" s="273" t="s">
        <v>86</v>
      </c>
      <c r="D52" s="129"/>
      <c r="E52" s="130">
        <f>+'[2]OTCHET'!E293</f>
        <v>0</v>
      </c>
      <c r="F52" s="130">
        <f t="shared" si="1"/>
        <v>0</v>
      </c>
      <c r="G52" s="131">
        <f>+'[2]OTCHET'!G293</f>
        <v>0</v>
      </c>
      <c r="H52" s="132">
        <f>+'[2]OTCHET'!H293</f>
        <v>0</v>
      </c>
      <c r="I52" s="132">
        <f>+'[2]OTCHET'!I293</f>
        <v>0</v>
      </c>
      <c r="J52" s="133">
        <f>+'[2]OTCHET'!J293</f>
        <v>0</v>
      </c>
      <c r="K52" s="162"/>
      <c r="L52" s="162"/>
      <c r="M52" s="162"/>
      <c r="N52" s="235"/>
      <c r="O52" s="135" t="s">
        <v>86</v>
      </c>
      <c r="P52" s="225"/>
      <c r="Q52" s="226"/>
      <c r="R52" s="227"/>
      <c r="S52" s="227"/>
      <c r="T52" s="227"/>
      <c r="U52" s="227"/>
      <c r="V52" s="227"/>
      <c r="W52" s="227"/>
      <c r="X52" s="228"/>
      <c r="Y52" s="227"/>
      <c r="Z52" s="227"/>
    </row>
    <row r="53" spans="1:26" ht="16.5" thickBot="1">
      <c r="A53" s="7">
        <v>120</v>
      </c>
      <c r="B53" s="274" t="s">
        <v>89</v>
      </c>
      <c r="C53" s="274" t="s">
        <v>90</v>
      </c>
      <c r="D53" s="275"/>
      <c r="E53" s="276">
        <f>'[2]OTCHET'!E294</f>
        <v>0</v>
      </c>
      <c r="F53" s="276">
        <f t="shared" si="1"/>
        <v>0</v>
      </c>
      <c r="G53" s="277">
        <f>'[2]OTCHET'!G294</f>
        <v>0</v>
      </c>
      <c r="H53" s="278">
        <f>'[2]OTCHET'!H294</f>
        <v>0</v>
      </c>
      <c r="I53" s="278">
        <f>'[2]OTCHET'!I294</f>
        <v>0</v>
      </c>
      <c r="J53" s="279">
        <f>'[2]OTCHET'!J294</f>
        <v>0</v>
      </c>
      <c r="K53" s="183"/>
      <c r="L53" s="183"/>
      <c r="M53" s="183"/>
      <c r="N53" s="235"/>
      <c r="O53" s="280" t="s">
        <v>90</v>
      </c>
      <c r="P53" s="225"/>
      <c r="Q53" s="226"/>
      <c r="R53" s="227"/>
      <c r="S53" s="227"/>
      <c r="T53" s="227"/>
      <c r="U53" s="227"/>
      <c r="V53" s="227"/>
      <c r="W53" s="227"/>
      <c r="X53" s="228"/>
      <c r="Y53" s="227"/>
      <c r="Z53" s="227"/>
    </row>
    <row r="54" spans="1:26" ht="16.5" thickBot="1">
      <c r="A54" s="7">
        <v>125</v>
      </c>
      <c r="B54" s="281" t="s">
        <v>91</v>
      </c>
      <c r="C54" s="282" t="s">
        <v>92</v>
      </c>
      <c r="D54" s="283"/>
      <c r="E54" s="284">
        <f>'[2]OTCHET'!E296</f>
        <v>0</v>
      </c>
      <c r="F54" s="284">
        <f t="shared" si="1"/>
        <v>0</v>
      </c>
      <c r="G54" s="285">
        <f>'[2]OTCHET'!G296</f>
        <v>0</v>
      </c>
      <c r="H54" s="286">
        <f>'[2]OTCHET'!H296</f>
        <v>0</v>
      </c>
      <c r="I54" s="286">
        <f>'[2]OTCHET'!I296</f>
        <v>0</v>
      </c>
      <c r="J54" s="287">
        <f>'[2]OTCHET'!J296</f>
        <v>0</v>
      </c>
      <c r="K54" s="288"/>
      <c r="L54" s="288"/>
      <c r="M54" s="289"/>
      <c r="N54" s="235"/>
      <c r="O54" s="290" t="s">
        <v>92</v>
      </c>
      <c r="P54" s="225"/>
      <c r="Q54" s="226"/>
      <c r="R54" s="227"/>
      <c r="S54" s="227"/>
      <c r="T54" s="227"/>
      <c r="U54" s="227"/>
      <c r="V54" s="227"/>
      <c r="W54" s="227"/>
      <c r="X54" s="228"/>
      <c r="Y54" s="227"/>
      <c r="Z54" s="227"/>
    </row>
    <row r="55" spans="1:26" ht="15.75">
      <c r="A55" s="291">
        <v>127</v>
      </c>
      <c r="B55" s="186" t="s">
        <v>93</v>
      </c>
      <c r="C55" s="186" t="s">
        <v>94</v>
      </c>
      <c r="D55" s="292"/>
      <c r="E55" s="293">
        <f>+'[2]OTCHET'!E297</f>
        <v>0</v>
      </c>
      <c r="F55" s="293">
        <f t="shared" si="1"/>
        <v>0</v>
      </c>
      <c r="G55" s="294">
        <f>+'[2]OTCHET'!G297</f>
        <v>0</v>
      </c>
      <c r="H55" s="295">
        <f>+'[2]OTCHET'!H297</f>
        <v>0</v>
      </c>
      <c r="I55" s="295">
        <f>+'[2]OTCHET'!I297</f>
        <v>0</v>
      </c>
      <c r="J55" s="296">
        <f>+'[2]OTCHET'!J297</f>
        <v>0</v>
      </c>
      <c r="K55" s="297"/>
      <c r="L55" s="297"/>
      <c r="M55" s="298"/>
      <c r="N55" s="206"/>
      <c r="O55" s="299" t="s">
        <v>94</v>
      </c>
      <c r="P55" s="225"/>
      <c r="Q55" s="226"/>
      <c r="R55" s="227"/>
      <c r="S55" s="227"/>
      <c r="T55" s="227"/>
      <c r="U55" s="227"/>
      <c r="V55" s="227"/>
      <c r="W55" s="227"/>
      <c r="X55" s="228"/>
      <c r="Y55" s="227"/>
      <c r="Z55" s="227"/>
    </row>
    <row r="56" spans="1:26" ht="19.5" thickBot="1">
      <c r="A56" s="7">
        <v>130</v>
      </c>
      <c r="B56" s="300" t="s">
        <v>95</v>
      </c>
      <c r="C56" s="301" t="s">
        <v>96</v>
      </c>
      <c r="D56" s="301"/>
      <c r="E56" s="302">
        <f aca="true" t="shared" si="5" ref="E56:J56">+E57+E58+E62</f>
        <v>1327081</v>
      </c>
      <c r="F56" s="302">
        <f t="shared" si="5"/>
        <v>1154005</v>
      </c>
      <c r="G56" s="303">
        <f t="shared" si="5"/>
        <v>869371</v>
      </c>
      <c r="H56" s="304">
        <f t="shared" si="5"/>
        <v>0</v>
      </c>
      <c r="I56" s="305">
        <f t="shared" si="5"/>
        <v>0</v>
      </c>
      <c r="J56" s="306">
        <f t="shared" si="5"/>
        <v>284634</v>
      </c>
      <c r="K56" s="116">
        <f>+K57+K58+K61</f>
        <v>0</v>
      </c>
      <c r="L56" s="116">
        <f>+L57+L58+L61</f>
        <v>0</v>
      </c>
      <c r="M56" s="116">
        <f>+M57+M58+M61</f>
        <v>0</v>
      </c>
      <c r="N56" s="126"/>
      <c r="O56" s="307" t="s">
        <v>96</v>
      </c>
      <c r="P56" s="225"/>
      <c r="Q56" s="226"/>
      <c r="R56" s="227"/>
      <c r="S56" s="227"/>
      <c r="T56" s="227"/>
      <c r="U56" s="227"/>
      <c r="V56" s="227"/>
      <c r="W56" s="227"/>
      <c r="X56" s="228"/>
      <c r="Y56" s="227"/>
      <c r="Z56" s="227"/>
    </row>
    <row r="57" spans="1:26" ht="16.5" thickTop="1">
      <c r="A57" s="7">
        <v>135</v>
      </c>
      <c r="B57" s="258" t="s">
        <v>97</v>
      </c>
      <c r="C57" s="259" t="s">
        <v>98</v>
      </c>
      <c r="D57" s="258"/>
      <c r="E57" s="308">
        <f>+'[2]OTCHET'!E361+'[2]OTCHET'!E375+'[2]OTCHET'!E388</f>
        <v>0</v>
      </c>
      <c r="F57" s="308">
        <f t="shared" si="1"/>
        <v>0</v>
      </c>
      <c r="G57" s="309">
        <f>+'[2]OTCHET'!G361+'[2]OTCHET'!G375+'[2]OTCHET'!G388</f>
        <v>0</v>
      </c>
      <c r="H57" s="310">
        <f>+'[2]OTCHET'!H361+'[2]OTCHET'!H375+'[2]OTCHET'!H388</f>
        <v>0</v>
      </c>
      <c r="I57" s="310">
        <f>+'[2]OTCHET'!I361+'[2]OTCHET'!I375+'[2]OTCHET'!I388</f>
        <v>0</v>
      </c>
      <c r="J57" s="311">
        <f>+'[2]OTCHET'!J361+'[2]OTCHET'!J375+'[2]OTCHET'!J388</f>
        <v>0</v>
      </c>
      <c r="K57" s="298"/>
      <c r="L57" s="298"/>
      <c r="M57" s="298"/>
      <c r="N57" s="206"/>
      <c r="O57" s="312" t="s">
        <v>98</v>
      </c>
      <c r="P57" s="225"/>
      <c r="Q57" s="226"/>
      <c r="R57" s="227"/>
      <c r="S57" s="227"/>
      <c r="T57" s="227"/>
      <c r="U57" s="227"/>
      <c r="V57" s="227"/>
      <c r="W57" s="227"/>
      <c r="X57" s="228"/>
      <c r="Y57" s="227"/>
      <c r="Z57" s="227"/>
    </row>
    <row r="58" spans="1:26" ht="15.75">
      <c r="A58" s="7">
        <v>140</v>
      </c>
      <c r="B58" s="272" t="s">
        <v>99</v>
      </c>
      <c r="C58" s="271" t="s">
        <v>100</v>
      </c>
      <c r="D58" s="272"/>
      <c r="E58" s="313">
        <f>+'[2]OTCHET'!E383+'[2]OTCHET'!E391+'[2]OTCHET'!E396+'[2]OTCHET'!E399+'[2]OTCHET'!E402+'[2]OTCHET'!E405+'[2]OTCHET'!E406+'[2]OTCHET'!E409+'[2]OTCHET'!E422+'[2]OTCHET'!E423+'[2]OTCHET'!E424+'[2]OTCHET'!E425+'[2]OTCHET'!E426</f>
        <v>1327081</v>
      </c>
      <c r="F58" s="313">
        <f t="shared" si="1"/>
        <v>869371</v>
      </c>
      <c r="G58" s="314">
        <f>+'[2]OTCHET'!G383+'[2]OTCHET'!G391+'[2]OTCHET'!G396+'[2]OTCHET'!G399+'[2]OTCHET'!G402+'[2]OTCHET'!G405+'[2]OTCHET'!G406+'[2]OTCHET'!G409+'[2]OTCHET'!G422+'[2]OTCHET'!G423+'[2]OTCHET'!G424+'[2]OTCHET'!G425+'[2]OTCHET'!G426</f>
        <v>869371</v>
      </c>
      <c r="H58" s="315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15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16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98"/>
      <c r="L58" s="298"/>
      <c r="M58" s="298"/>
      <c r="N58" s="206"/>
      <c r="O58" s="317" t="s">
        <v>100</v>
      </c>
      <c r="P58" s="225"/>
      <c r="Q58" s="226"/>
      <c r="R58" s="227"/>
      <c r="S58" s="227"/>
      <c r="T58" s="227"/>
      <c r="U58" s="227"/>
      <c r="V58" s="227"/>
      <c r="W58" s="227"/>
      <c r="X58" s="228"/>
      <c r="Y58" s="227"/>
      <c r="Z58" s="227"/>
    </row>
    <row r="59" spans="1:26" ht="15.75">
      <c r="A59" s="7">
        <v>145</v>
      </c>
      <c r="B59" s="129" t="s">
        <v>101</v>
      </c>
      <c r="C59" s="129" t="s">
        <v>102</v>
      </c>
      <c r="D59" s="264"/>
      <c r="E59" s="318">
        <f>+'[2]OTCHET'!E422+'[2]OTCHET'!E423+'[2]OTCHET'!E424+'[2]OTCHET'!E425+'[2]OTCHET'!E426</f>
        <v>0</v>
      </c>
      <c r="F59" s="318">
        <f t="shared" si="1"/>
        <v>0</v>
      </c>
      <c r="G59" s="319">
        <f>+'[2]OTCHET'!G422+'[2]OTCHET'!G423+'[2]OTCHET'!G424+'[2]OTCHET'!G425+'[2]OTCHET'!G426</f>
        <v>0</v>
      </c>
      <c r="H59" s="320">
        <f>+'[2]OTCHET'!H422+'[2]OTCHET'!H423+'[2]OTCHET'!H424+'[2]OTCHET'!H425+'[2]OTCHET'!H426</f>
        <v>0</v>
      </c>
      <c r="I59" s="320">
        <f>+'[2]OTCHET'!I422+'[2]OTCHET'!I423+'[2]OTCHET'!I424+'[2]OTCHET'!I425+'[2]OTCHET'!I426</f>
        <v>0</v>
      </c>
      <c r="J59" s="321">
        <f>+'[2]OTCHET'!J422+'[2]OTCHET'!J423+'[2]OTCHET'!J424+'[2]OTCHET'!J425+'[2]OTCHET'!J426</f>
        <v>0</v>
      </c>
      <c r="K59" s="298"/>
      <c r="L59" s="298"/>
      <c r="M59" s="298"/>
      <c r="N59" s="206"/>
      <c r="O59" s="322" t="s">
        <v>102</v>
      </c>
      <c r="P59" s="225"/>
      <c r="Q59" s="226"/>
      <c r="R59" s="227"/>
      <c r="S59" s="227"/>
      <c r="T59" s="227"/>
      <c r="U59" s="227"/>
      <c r="V59" s="227"/>
      <c r="W59" s="227"/>
      <c r="X59" s="228"/>
      <c r="Y59" s="227"/>
      <c r="Z59" s="227"/>
    </row>
    <row r="60" spans="1:26" ht="15.75">
      <c r="A60" s="7">
        <v>150</v>
      </c>
      <c r="B60" s="323" t="s">
        <v>103</v>
      </c>
      <c r="C60" s="323" t="s">
        <v>35</v>
      </c>
      <c r="D60" s="324"/>
      <c r="E60" s="325">
        <f>'[2]OTCHET'!E405</f>
        <v>0</v>
      </c>
      <c r="F60" s="325">
        <f t="shared" si="1"/>
        <v>0</v>
      </c>
      <c r="G60" s="326">
        <f>'[2]OTCHET'!G405</f>
        <v>0</v>
      </c>
      <c r="H60" s="327">
        <f>'[2]OTCHET'!H405</f>
        <v>0</v>
      </c>
      <c r="I60" s="327">
        <f>'[2]OTCHET'!I405</f>
        <v>0</v>
      </c>
      <c r="J60" s="328">
        <f>'[2]OTCHET'!J405</f>
        <v>0</v>
      </c>
      <c r="K60" s="298"/>
      <c r="L60" s="298"/>
      <c r="M60" s="298"/>
      <c r="N60" s="206"/>
      <c r="O60" s="329" t="s">
        <v>35</v>
      </c>
      <c r="P60" s="225"/>
      <c r="Q60" s="226"/>
      <c r="R60" s="227"/>
      <c r="S60" s="227"/>
      <c r="T60" s="227"/>
      <c r="U60" s="227"/>
      <c r="V60" s="227"/>
      <c r="W60" s="227"/>
      <c r="X60" s="228"/>
      <c r="Y60" s="227"/>
      <c r="Z60" s="227"/>
    </row>
    <row r="61" spans="1:26" ht="15.75" customHeight="1" hidden="1">
      <c r="A61" s="7">
        <v>160</v>
      </c>
      <c r="B61" s="330"/>
      <c r="C61" s="331"/>
      <c r="D61" s="258"/>
      <c r="E61" s="308"/>
      <c r="F61" s="308">
        <f t="shared" si="1"/>
        <v>0</v>
      </c>
      <c r="G61" s="309"/>
      <c r="H61" s="310"/>
      <c r="I61" s="310"/>
      <c r="J61" s="311"/>
      <c r="K61" s="298"/>
      <c r="L61" s="298"/>
      <c r="M61" s="298"/>
      <c r="N61" s="206"/>
      <c r="O61" s="312"/>
      <c r="P61" s="225"/>
      <c r="Q61" s="226"/>
      <c r="R61" s="227"/>
      <c r="S61" s="227"/>
      <c r="T61" s="227"/>
      <c r="U61" s="227"/>
      <c r="V61" s="227"/>
      <c r="W61" s="227"/>
      <c r="X61" s="228"/>
      <c r="Y61" s="227"/>
      <c r="Z61" s="227"/>
    </row>
    <row r="62" spans="1:26" ht="15.75">
      <c r="A62" s="291">
        <v>162</v>
      </c>
      <c r="B62" s="332" t="s">
        <v>104</v>
      </c>
      <c r="C62" s="208" t="s">
        <v>105</v>
      </c>
      <c r="D62" s="332"/>
      <c r="E62" s="209">
        <f>'[2]OTCHET'!E412</f>
        <v>0</v>
      </c>
      <c r="F62" s="209">
        <f t="shared" si="1"/>
        <v>284634</v>
      </c>
      <c r="G62" s="210">
        <f>'[2]OTCHET'!G412</f>
        <v>0</v>
      </c>
      <c r="H62" s="211">
        <f>'[2]OTCHET'!H412</f>
        <v>0</v>
      </c>
      <c r="I62" s="211">
        <f>'[2]OTCHET'!I412</f>
        <v>0</v>
      </c>
      <c r="J62" s="212">
        <f>'[2]OTCHET'!J412</f>
        <v>284634</v>
      </c>
      <c r="K62" s="333"/>
      <c r="L62" s="333"/>
      <c r="M62" s="333"/>
      <c r="N62" s="206"/>
      <c r="O62" s="214" t="s">
        <v>105</v>
      </c>
      <c r="P62" s="225"/>
      <c r="Q62" s="226"/>
      <c r="R62" s="227"/>
      <c r="S62" s="227"/>
      <c r="T62" s="227"/>
      <c r="U62" s="227"/>
      <c r="V62" s="227"/>
      <c r="W62" s="227"/>
      <c r="X62" s="228"/>
      <c r="Y62" s="227"/>
      <c r="Z62" s="227"/>
    </row>
    <row r="63" spans="1:26" ht="19.5" thickBot="1">
      <c r="A63" s="7">
        <v>165</v>
      </c>
      <c r="B63" s="334" t="s">
        <v>106</v>
      </c>
      <c r="C63" s="335" t="s">
        <v>107</v>
      </c>
      <c r="D63" s="336"/>
      <c r="E63" s="337">
        <f>+'[2]OTCHET'!E249</f>
        <v>0</v>
      </c>
      <c r="F63" s="337">
        <f t="shared" si="1"/>
        <v>0</v>
      </c>
      <c r="G63" s="338">
        <f>+'[2]OTCHET'!G249</f>
        <v>0</v>
      </c>
      <c r="H63" s="339">
        <f>+'[2]OTCHET'!H249</f>
        <v>0</v>
      </c>
      <c r="I63" s="339">
        <f>+'[2]OTCHET'!I249</f>
        <v>0</v>
      </c>
      <c r="J63" s="340">
        <f>+'[2]OTCHET'!J249</f>
        <v>0</v>
      </c>
      <c r="K63" s="341"/>
      <c r="L63" s="341"/>
      <c r="M63" s="341"/>
      <c r="N63" s="206"/>
      <c r="O63" s="342" t="s">
        <v>107</v>
      </c>
      <c r="P63" s="225"/>
      <c r="Q63" s="226"/>
      <c r="R63" s="227"/>
      <c r="S63" s="227"/>
      <c r="T63" s="227"/>
      <c r="U63" s="227"/>
      <c r="V63" s="227"/>
      <c r="W63" s="227"/>
      <c r="X63" s="228"/>
      <c r="Y63" s="227"/>
      <c r="Z63" s="227"/>
    </row>
    <row r="64" spans="1:26" ht="20.25" thickBot="1" thickTop="1">
      <c r="A64" s="7">
        <v>175</v>
      </c>
      <c r="B64" s="343" t="s">
        <v>108</v>
      </c>
      <c r="C64" s="344"/>
      <c r="D64" s="344"/>
      <c r="E64" s="345">
        <f aca="true" t="shared" si="6" ref="E64:J64">+E22-E38+E56-E63</f>
        <v>0</v>
      </c>
      <c r="F64" s="345">
        <f t="shared" si="6"/>
        <v>318013</v>
      </c>
      <c r="G64" s="346">
        <f t="shared" si="6"/>
        <v>357435</v>
      </c>
      <c r="H64" s="347">
        <f t="shared" si="6"/>
        <v>0</v>
      </c>
      <c r="I64" s="347">
        <f t="shared" si="6"/>
        <v>-18993</v>
      </c>
      <c r="J64" s="348">
        <f t="shared" si="6"/>
        <v>-20429</v>
      </c>
      <c r="K64" s="116">
        <f>+K22-K38+K56</f>
        <v>0</v>
      </c>
      <c r="L64" s="116">
        <f>+L22-L38+L56</f>
        <v>0</v>
      </c>
      <c r="M64" s="116">
        <f>+M22-M38+M56</f>
        <v>0</v>
      </c>
      <c r="N64" s="206"/>
      <c r="O64" s="349"/>
      <c r="P64" s="225"/>
      <c r="Q64" s="226"/>
      <c r="R64" s="227"/>
      <c r="S64" s="227"/>
      <c r="T64" s="227"/>
      <c r="U64" s="227"/>
      <c r="V64" s="227"/>
      <c r="W64" s="227"/>
      <c r="X64" s="228"/>
      <c r="Y64" s="227"/>
      <c r="Z64" s="227"/>
    </row>
    <row r="65" spans="1:26" ht="12" customHeight="1" hidden="1">
      <c r="A65" s="7">
        <v>180</v>
      </c>
      <c r="B65" s="350">
        <f>+IF(+SUM(E$65:J$65)=0,0,"Контрола: дефицит/излишък = финансиране с обратен знак (V. + VІ. = 0)")</f>
        <v>0</v>
      </c>
      <c r="C65" s="351"/>
      <c r="D65" s="351"/>
      <c r="E65" s="352">
        <f aca="true" t="shared" si="7" ref="E65:J65">+E$64+E$66</f>
        <v>0</v>
      </c>
      <c r="F65" s="352">
        <f t="shared" si="7"/>
        <v>0</v>
      </c>
      <c r="G65" s="353">
        <f t="shared" si="7"/>
        <v>0</v>
      </c>
      <c r="H65" s="353">
        <f t="shared" si="7"/>
        <v>0</v>
      </c>
      <c r="I65" s="353">
        <f t="shared" si="7"/>
        <v>0</v>
      </c>
      <c r="J65" s="354">
        <f t="shared" si="7"/>
        <v>0</v>
      </c>
      <c r="K65" s="298" t="e">
        <f>+K64+K66</f>
        <v>#REF!</v>
      </c>
      <c r="L65" s="298" t="e">
        <f>+L64+L66</f>
        <v>#REF!</v>
      </c>
      <c r="M65" s="298" t="e">
        <f>+M64+M66</f>
        <v>#REF!</v>
      </c>
      <c r="N65" s="206"/>
      <c r="O65" s="355"/>
      <c r="P65" s="225"/>
      <c r="Q65" s="226"/>
      <c r="R65" s="227"/>
      <c r="S65" s="227"/>
      <c r="T65" s="227"/>
      <c r="U65" s="227"/>
      <c r="V65" s="227"/>
      <c r="W65" s="227"/>
      <c r="X65" s="228"/>
      <c r="Y65" s="227"/>
      <c r="Z65" s="227"/>
    </row>
    <row r="66" spans="1:26" ht="19.5" thickBot="1">
      <c r="A66" s="7">
        <v>185</v>
      </c>
      <c r="B66" s="109" t="s">
        <v>109</v>
      </c>
      <c r="C66" s="356" t="s">
        <v>110</v>
      </c>
      <c r="D66" s="356"/>
      <c r="E66" s="357">
        <f>SUM(+E68+E76+E77+E84+E85+E86+E89+E90+E91+E92+E93+E94+E95)</f>
        <v>0</v>
      </c>
      <c r="F66" s="357">
        <f>SUM(+F68+F76+F77+F84+F85+F86+F89+F90+F91+F92+F93+F94+F95)</f>
        <v>-318013</v>
      </c>
      <c r="G66" s="358">
        <f aca="true" t="shared" si="8" ref="G66:L66">SUM(+G68+G76+G77+G84+G85+G86+G89+G90+G91+G92+G93+G94+G95)</f>
        <v>-357435</v>
      </c>
      <c r="H66" s="359">
        <f>SUM(+H68+H76+H77+H84+H85+H86+H89+H90+H91+H92+H93+H94+H95)</f>
        <v>0</v>
      </c>
      <c r="I66" s="359">
        <f>SUM(+I68+I76+I77+I84+I85+I86+I89+I90+I91+I92+I93+I94+I95)</f>
        <v>18993</v>
      </c>
      <c r="J66" s="360">
        <f>SUM(+J68+J76+J77+J84+J85+J86+J89+J90+J91+J92+J93+J94+J95)</f>
        <v>20429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06"/>
      <c r="O66" s="362" t="s">
        <v>110</v>
      </c>
      <c r="P66" s="225"/>
      <c r="Q66" s="226"/>
      <c r="R66" s="227"/>
      <c r="S66" s="227"/>
      <c r="T66" s="227"/>
      <c r="U66" s="227"/>
      <c r="V66" s="227"/>
      <c r="W66" s="227"/>
      <c r="X66" s="228"/>
      <c r="Y66" s="227"/>
      <c r="Z66" s="227"/>
    </row>
    <row r="67" spans="1:26" ht="16.5" hidden="1" thickTop="1">
      <c r="A67" s="7">
        <v>190</v>
      </c>
      <c r="B67" s="363"/>
      <c r="C67" s="363"/>
      <c r="D67" s="363"/>
      <c r="E67" s="364"/>
      <c r="F67" s="365">
        <f t="shared" si="1"/>
        <v>0</v>
      </c>
      <c r="G67" s="366"/>
      <c r="H67" s="367"/>
      <c r="I67" s="367"/>
      <c r="J67" s="368"/>
      <c r="K67" s="369"/>
      <c r="L67" s="369"/>
      <c r="M67" s="369"/>
      <c r="N67" s="206"/>
      <c r="O67" s="370"/>
      <c r="P67" s="225"/>
      <c r="Q67" s="226"/>
      <c r="R67" s="227"/>
      <c r="S67" s="227"/>
      <c r="T67" s="227"/>
      <c r="U67" s="227"/>
      <c r="V67" s="227"/>
      <c r="W67" s="227"/>
      <c r="X67" s="228"/>
      <c r="Y67" s="227"/>
      <c r="Z67" s="227"/>
    </row>
    <row r="68" spans="1:26" ht="16.5" thickTop="1">
      <c r="A68" s="371">
        <v>195</v>
      </c>
      <c r="B68" s="264" t="s">
        <v>111</v>
      </c>
      <c r="C68" s="129" t="s">
        <v>112</v>
      </c>
      <c r="D68" s="264"/>
      <c r="E68" s="318">
        <f>SUM(E69:E75)</f>
        <v>0</v>
      </c>
      <c r="F68" s="318">
        <f>SUM(F69:F75)</f>
        <v>0</v>
      </c>
      <c r="G68" s="319">
        <f aca="true" t="shared" si="9" ref="G68:M68">SUM(G69:G75)</f>
        <v>0</v>
      </c>
      <c r="H68" s="320">
        <f>SUM(H69:H75)</f>
        <v>0</v>
      </c>
      <c r="I68" s="320">
        <f>SUM(I69:I75)</f>
        <v>0</v>
      </c>
      <c r="J68" s="321">
        <f>SUM(J69:J75)</f>
        <v>0</v>
      </c>
      <c r="K68" s="372" t="e">
        <f t="shared" si="9"/>
        <v>#REF!</v>
      </c>
      <c r="L68" s="372" t="e">
        <f t="shared" si="9"/>
        <v>#REF!</v>
      </c>
      <c r="M68" s="372" t="e">
        <f t="shared" si="9"/>
        <v>#REF!</v>
      </c>
      <c r="N68" s="206"/>
      <c r="O68" s="322" t="s">
        <v>112</v>
      </c>
      <c r="P68" s="373"/>
      <c r="Q68" s="226"/>
      <c r="R68" s="227"/>
      <c r="S68" s="227"/>
      <c r="T68" s="227"/>
      <c r="U68" s="227"/>
      <c r="V68" s="227"/>
      <c r="W68" s="227"/>
      <c r="X68" s="228"/>
      <c r="Y68" s="227"/>
      <c r="Z68" s="227"/>
    </row>
    <row r="69" spans="1:26" ht="15.75">
      <c r="A69" s="374">
        <v>200</v>
      </c>
      <c r="B69" s="375" t="s">
        <v>113</v>
      </c>
      <c r="C69" s="375" t="s">
        <v>114</v>
      </c>
      <c r="D69" s="375"/>
      <c r="E69" s="376">
        <f>+'[2]OTCHET'!E482+'[2]OTCHET'!E483+'[2]OTCHET'!E486+'[2]OTCHET'!E487+'[2]OTCHET'!E490+'[2]OTCHET'!E491+'[2]OTCHET'!E495</f>
        <v>0</v>
      </c>
      <c r="F69" s="376">
        <f t="shared" si="1"/>
        <v>0</v>
      </c>
      <c r="G69" s="377">
        <f>+'[2]OTCHET'!G482+'[2]OTCHET'!G483+'[2]OTCHET'!G486+'[2]OTCHET'!G487+'[2]OTCHET'!G490+'[2]OTCHET'!G491+'[2]OTCHET'!G495</f>
        <v>0</v>
      </c>
      <c r="H69" s="378">
        <f>+'[2]OTCHET'!H482+'[2]OTCHET'!H483+'[2]OTCHET'!H486+'[2]OTCHET'!H487+'[2]OTCHET'!H490+'[2]OTCHET'!H491+'[2]OTCHET'!H495</f>
        <v>0</v>
      </c>
      <c r="I69" s="378">
        <f>+'[2]OTCHET'!I482+'[2]OTCHET'!I483+'[2]OTCHET'!I486+'[2]OTCHET'!I487+'[2]OTCHET'!I490+'[2]OTCHET'!I491+'[2]OTCHET'!I495</f>
        <v>0</v>
      </c>
      <c r="J69" s="379">
        <f>+'[2]OTCHET'!J482+'[2]OTCHET'!J483+'[2]OTCHET'!J486+'[2]OTCHET'!J487+'[2]OTCHET'!J490+'[2]OTCHET'!J491+'[2]OTCHET'!J495</f>
        <v>0</v>
      </c>
      <c r="K69" s="380" t="e">
        <f>+#REF!+#REF!+#REF!+#REF!+#REF!+#REF!+#REF!</f>
        <v>#REF!</v>
      </c>
      <c r="L69" s="380" t="e">
        <f>+#REF!+#REF!+#REF!+#REF!+#REF!+#REF!+#REF!</f>
        <v>#REF!</v>
      </c>
      <c r="M69" s="380" t="e">
        <f>+#REF!+#REF!+#REF!+#REF!+#REF!+#REF!+#REF!</f>
        <v>#REF!</v>
      </c>
      <c r="N69" s="206"/>
      <c r="O69" s="381" t="s">
        <v>114</v>
      </c>
      <c r="P69" s="382"/>
      <c r="Q69" s="226"/>
      <c r="R69" s="227"/>
      <c r="S69" s="227"/>
      <c r="T69" s="227"/>
      <c r="U69" s="227"/>
      <c r="V69" s="227"/>
      <c r="W69" s="227"/>
      <c r="X69" s="228"/>
      <c r="Y69" s="227"/>
      <c r="Z69" s="227"/>
    </row>
    <row r="70" spans="1:26" ht="15.75">
      <c r="A70" s="374">
        <v>205</v>
      </c>
      <c r="B70" s="383" t="s">
        <v>115</v>
      </c>
      <c r="C70" s="383" t="s">
        <v>116</v>
      </c>
      <c r="D70" s="383"/>
      <c r="E70" s="384">
        <f>+'[2]OTCHET'!E484+'[2]OTCHET'!E485+'[2]OTCHET'!E488+'[2]OTCHET'!E489+'[2]OTCHET'!E492+'[2]OTCHET'!E493+'[2]OTCHET'!E494+'[2]OTCHET'!E496</f>
        <v>0</v>
      </c>
      <c r="F70" s="384">
        <f t="shared" si="1"/>
        <v>0</v>
      </c>
      <c r="G70" s="385">
        <f>+'[2]OTCHET'!G484+'[2]OTCHET'!G485+'[2]OTCHET'!G488+'[2]OTCHET'!G489+'[2]OTCHET'!G492+'[2]OTCHET'!G493+'[2]OTCHET'!G494+'[2]OTCHET'!G496</f>
        <v>0</v>
      </c>
      <c r="H70" s="386">
        <f>+'[2]OTCHET'!H484+'[2]OTCHET'!H485+'[2]OTCHET'!H488+'[2]OTCHET'!H489+'[2]OTCHET'!H492+'[2]OTCHET'!H493+'[2]OTCHET'!H494+'[2]OTCHET'!H496</f>
        <v>0</v>
      </c>
      <c r="I70" s="386">
        <f>+'[2]OTCHET'!I484+'[2]OTCHET'!I485+'[2]OTCHET'!I488+'[2]OTCHET'!I489+'[2]OTCHET'!I492+'[2]OTCHET'!I493+'[2]OTCHET'!I494+'[2]OTCHET'!I496</f>
        <v>0</v>
      </c>
      <c r="J70" s="387">
        <f>+'[2]OTCHET'!J484+'[2]OTCHET'!J485+'[2]OTCHET'!J488+'[2]OTCHET'!J489+'[2]OTCHET'!J492+'[2]OTCHET'!J493+'[2]OTCHET'!J494+'[2]OTCHET'!J496</f>
        <v>0</v>
      </c>
      <c r="K70" s="380" t="e">
        <f>+#REF!+#REF!+#REF!+#REF!+#REF!+#REF!+#REF!+#REF!</f>
        <v>#REF!</v>
      </c>
      <c r="L70" s="380" t="e">
        <f>+#REF!+#REF!+#REF!+#REF!+#REF!+#REF!+#REF!+#REF!</f>
        <v>#REF!</v>
      </c>
      <c r="M70" s="380" t="e">
        <f>+#REF!+#REF!+#REF!+#REF!+#REF!+#REF!+#REF!+#REF!</f>
        <v>#REF!</v>
      </c>
      <c r="N70" s="206"/>
      <c r="O70" s="388" t="s">
        <v>116</v>
      </c>
      <c r="P70" s="382"/>
      <c r="Q70" s="226"/>
      <c r="R70" s="227"/>
      <c r="S70" s="227"/>
      <c r="T70" s="227"/>
      <c r="U70" s="227"/>
      <c r="V70" s="227"/>
      <c r="W70" s="227"/>
      <c r="X70" s="228"/>
      <c r="Y70" s="227"/>
      <c r="Z70" s="227"/>
    </row>
    <row r="71" spans="1:26" ht="15.75">
      <c r="A71" s="374">
        <v>210</v>
      </c>
      <c r="B71" s="383" t="s">
        <v>117</v>
      </c>
      <c r="C71" s="383" t="s">
        <v>118</v>
      </c>
      <c r="D71" s="383"/>
      <c r="E71" s="384">
        <f>+'[2]OTCHET'!E497</f>
        <v>0</v>
      </c>
      <c r="F71" s="384">
        <f t="shared" si="1"/>
        <v>0</v>
      </c>
      <c r="G71" s="385">
        <f>+'[2]OTCHET'!G497</f>
        <v>0</v>
      </c>
      <c r="H71" s="386">
        <f>+'[2]OTCHET'!H497</f>
        <v>0</v>
      </c>
      <c r="I71" s="386">
        <f>+'[2]OTCHET'!I497</f>
        <v>0</v>
      </c>
      <c r="J71" s="387">
        <f>+'[2]OTCHET'!J497</f>
        <v>0</v>
      </c>
      <c r="K71" s="380" t="e">
        <f>+#REF!</f>
        <v>#REF!</v>
      </c>
      <c r="L71" s="380" t="e">
        <f>+#REF!</f>
        <v>#REF!</v>
      </c>
      <c r="M71" s="380" t="e">
        <f>+#REF!</f>
        <v>#REF!</v>
      </c>
      <c r="N71" s="206"/>
      <c r="O71" s="388" t="s">
        <v>118</v>
      </c>
      <c r="P71" s="382"/>
      <c r="Q71" s="226"/>
      <c r="R71" s="227"/>
      <c r="S71" s="227"/>
      <c r="T71" s="227"/>
      <c r="U71" s="227"/>
      <c r="V71" s="227"/>
      <c r="W71" s="227"/>
      <c r="X71" s="228"/>
      <c r="Y71" s="227"/>
      <c r="Z71" s="227"/>
    </row>
    <row r="72" spans="1:26" ht="15.75">
      <c r="A72" s="374">
        <v>215</v>
      </c>
      <c r="B72" s="383" t="s">
        <v>119</v>
      </c>
      <c r="C72" s="383" t="s">
        <v>120</v>
      </c>
      <c r="D72" s="383"/>
      <c r="E72" s="384">
        <f>+'[2]OTCHET'!E502</f>
        <v>0</v>
      </c>
      <c r="F72" s="384">
        <f t="shared" si="1"/>
        <v>0</v>
      </c>
      <c r="G72" s="385">
        <f>+'[2]OTCHET'!G502</f>
        <v>0</v>
      </c>
      <c r="H72" s="386">
        <f>+'[2]OTCHET'!H502</f>
        <v>0</v>
      </c>
      <c r="I72" s="386">
        <f>+'[2]OTCHET'!I502</f>
        <v>0</v>
      </c>
      <c r="J72" s="387">
        <f>+'[2]OTCHET'!J502</f>
        <v>0</v>
      </c>
      <c r="K72" s="380" t="e">
        <f>+#REF!</f>
        <v>#REF!</v>
      </c>
      <c r="L72" s="380" t="e">
        <f>+#REF!</f>
        <v>#REF!</v>
      </c>
      <c r="M72" s="380" t="e">
        <f>+#REF!</f>
        <v>#REF!</v>
      </c>
      <c r="N72" s="206"/>
      <c r="O72" s="388" t="s">
        <v>120</v>
      </c>
      <c r="P72" s="382"/>
      <c r="Q72" s="226"/>
      <c r="R72" s="227"/>
      <c r="S72" s="227"/>
      <c r="T72" s="227"/>
      <c r="U72" s="227"/>
      <c r="V72" s="227"/>
      <c r="W72" s="227"/>
      <c r="X72" s="228"/>
      <c r="Y72" s="227"/>
      <c r="Z72" s="227"/>
    </row>
    <row r="73" spans="1:26" ht="15.75">
      <c r="A73" s="374">
        <v>220</v>
      </c>
      <c r="B73" s="383" t="s">
        <v>121</v>
      </c>
      <c r="C73" s="383" t="s">
        <v>122</v>
      </c>
      <c r="D73" s="383"/>
      <c r="E73" s="384">
        <f>+'[2]OTCHET'!E542</f>
        <v>0</v>
      </c>
      <c r="F73" s="384">
        <f t="shared" si="1"/>
        <v>0</v>
      </c>
      <c r="G73" s="385">
        <f>+'[2]OTCHET'!G542</f>
        <v>0</v>
      </c>
      <c r="H73" s="386">
        <f>+'[2]OTCHET'!H542</f>
        <v>0</v>
      </c>
      <c r="I73" s="386">
        <f>+'[2]OTCHET'!I542</f>
        <v>0</v>
      </c>
      <c r="J73" s="387">
        <f>+'[2]OTCHET'!J542</f>
        <v>0</v>
      </c>
      <c r="K73" s="380" t="e">
        <f>+#REF!</f>
        <v>#REF!</v>
      </c>
      <c r="L73" s="380" t="e">
        <f>+#REF!</f>
        <v>#REF!</v>
      </c>
      <c r="M73" s="380" t="e">
        <f>+#REF!</f>
        <v>#REF!</v>
      </c>
      <c r="N73" s="206"/>
      <c r="O73" s="388" t="s">
        <v>122</v>
      </c>
      <c r="P73" s="382"/>
      <c r="Q73" s="226"/>
      <c r="R73" s="227"/>
      <c r="S73" s="227"/>
      <c r="T73" s="227"/>
      <c r="U73" s="227"/>
      <c r="V73" s="227"/>
      <c r="W73" s="227"/>
      <c r="X73" s="228"/>
      <c r="Y73" s="227"/>
      <c r="Z73" s="227"/>
    </row>
    <row r="74" spans="1:26" ht="15.75">
      <c r="A74" s="374">
        <v>230</v>
      </c>
      <c r="B74" s="389" t="s">
        <v>123</v>
      </c>
      <c r="C74" s="389" t="s">
        <v>124</v>
      </c>
      <c r="D74" s="389"/>
      <c r="E74" s="384">
        <f>+'[2]OTCHET'!E581+'[2]OTCHET'!E582</f>
        <v>0</v>
      </c>
      <c r="F74" s="384">
        <f t="shared" si="1"/>
        <v>0</v>
      </c>
      <c r="G74" s="385">
        <f>+'[2]OTCHET'!G581+'[2]OTCHET'!G582</f>
        <v>0</v>
      </c>
      <c r="H74" s="386">
        <f>+'[2]OTCHET'!H581+'[2]OTCHET'!H582</f>
        <v>0</v>
      </c>
      <c r="I74" s="386">
        <f>+'[2]OTCHET'!I581+'[2]OTCHET'!I582</f>
        <v>0</v>
      </c>
      <c r="J74" s="387">
        <f>+'[2]OTCHET'!J581+'[2]OTCHET'!J582</f>
        <v>0</v>
      </c>
      <c r="K74" s="380" t="e">
        <f>+#REF!+#REF!</f>
        <v>#REF!</v>
      </c>
      <c r="L74" s="380" t="e">
        <f>+#REF!+#REF!</f>
        <v>#REF!</v>
      </c>
      <c r="M74" s="380" t="e">
        <f>+#REF!+#REF!</f>
        <v>#REF!</v>
      </c>
      <c r="N74" s="206"/>
      <c r="O74" s="388" t="s">
        <v>124</v>
      </c>
      <c r="P74" s="382"/>
      <c r="Q74" s="226"/>
      <c r="R74" s="227"/>
      <c r="S74" s="227"/>
      <c r="T74" s="227"/>
      <c r="U74" s="227"/>
      <c r="V74" s="227"/>
      <c r="W74" s="227"/>
      <c r="X74" s="228"/>
      <c r="Y74" s="227"/>
      <c r="Z74" s="227"/>
    </row>
    <row r="75" spans="1:26" ht="15.75">
      <c r="A75" s="374">
        <v>235</v>
      </c>
      <c r="B75" s="390" t="s">
        <v>125</v>
      </c>
      <c r="C75" s="390" t="s">
        <v>126</v>
      </c>
      <c r="D75" s="390"/>
      <c r="E75" s="391">
        <f>+'[2]OTCHET'!E583+'[2]OTCHET'!E584+'[2]OTCHET'!E585</f>
        <v>0</v>
      </c>
      <c r="F75" s="391">
        <f t="shared" si="1"/>
        <v>0</v>
      </c>
      <c r="G75" s="392">
        <f>+'[2]OTCHET'!G583+'[2]OTCHET'!G584+'[2]OTCHET'!G585</f>
        <v>0</v>
      </c>
      <c r="H75" s="393">
        <f>+'[2]OTCHET'!H583+'[2]OTCHET'!H584+'[2]OTCHET'!H585</f>
        <v>0</v>
      </c>
      <c r="I75" s="393">
        <f>+'[2]OTCHET'!I583+'[2]OTCHET'!I584+'[2]OTCHET'!I585</f>
        <v>0</v>
      </c>
      <c r="J75" s="394">
        <f>+'[2]OTCHET'!J583+'[2]OTCHET'!J584+'[2]OTCHET'!J585</f>
        <v>0</v>
      </c>
      <c r="K75" s="380" t="e">
        <f>+#REF!+#REF!+#REF!</f>
        <v>#REF!</v>
      </c>
      <c r="L75" s="380" t="e">
        <f>+#REF!+#REF!+#REF!</f>
        <v>#REF!</v>
      </c>
      <c r="M75" s="380" t="e">
        <f>+#REF!+#REF!+#REF!</f>
        <v>#REF!</v>
      </c>
      <c r="N75" s="206"/>
      <c r="O75" s="395" t="s">
        <v>126</v>
      </c>
      <c r="P75" s="382"/>
      <c r="Q75" s="226"/>
      <c r="R75" s="227"/>
      <c r="S75" s="227"/>
      <c r="T75" s="227"/>
      <c r="U75" s="227"/>
      <c r="V75" s="227"/>
      <c r="W75" s="227"/>
      <c r="X75" s="228"/>
      <c r="Y75" s="227"/>
      <c r="Z75" s="227"/>
    </row>
    <row r="76" spans="1:26" ht="15.75">
      <c r="A76" s="374">
        <v>240</v>
      </c>
      <c r="B76" s="258" t="s">
        <v>127</v>
      </c>
      <c r="C76" s="259" t="s">
        <v>128</v>
      </c>
      <c r="D76" s="258"/>
      <c r="E76" s="308">
        <f>'[2]OTCHET'!E461</f>
        <v>0</v>
      </c>
      <c r="F76" s="308">
        <f t="shared" si="1"/>
        <v>0</v>
      </c>
      <c r="G76" s="309">
        <f>'[2]OTCHET'!G461</f>
        <v>0</v>
      </c>
      <c r="H76" s="310">
        <f>'[2]OTCHET'!H461</f>
        <v>0</v>
      </c>
      <c r="I76" s="310">
        <f>'[2]OTCHET'!I461</f>
        <v>0</v>
      </c>
      <c r="J76" s="311">
        <f>'[2]OTCHET'!J461</f>
        <v>0</v>
      </c>
      <c r="K76" s="380" t="e">
        <f>#REF!</f>
        <v>#REF!</v>
      </c>
      <c r="L76" s="380" t="e">
        <f>#REF!</f>
        <v>#REF!</v>
      </c>
      <c r="M76" s="380" t="e">
        <f>#REF!</f>
        <v>#REF!</v>
      </c>
      <c r="N76" s="206"/>
      <c r="O76" s="312" t="s">
        <v>128</v>
      </c>
      <c r="P76" s="382"/>
      <c r="Q76" s="226"/>
      <c r="R76" s="227"/>
      <c r="S76" s="227"/>
      <c r="T76" s="227"/>
      <c r="U76" s="227"/>
      <c r="V76" s="227"/>
      <c r="W76" s="227"/>
      <c r="X76" s="228"/>
      <c r="Y76" s="227"/>
      <c r="Z76" s="227"/>
    </row>
    <row r="77" spans="1:26" ht="15.75">
      <c r="A77" s="374">
        <v>245</v>
      </c>
      <c r="B77" s="264" t="s">
        <v>129</v>
      </c>
      <c r="C77" s="129" t="s">
        <v>130</v>
      </c>
      <c r="D77" s="264"/>
      <c r="E77" s="318">
        <f>SUM(E78:E83)</f>
        <v>0</v>
      </c>
      <c r="F77" s="318">
        <f>SUM(F78:F83)</f>
        <v>0</v>
      </c>
      <c r="G77" s="319">
        <f aca="true" t="shared" si="10" ref="G77:M77">SUM(G78:G83)</f>
        <v>0</v>
      </c>
      <c r="H77" s="320">
        <f>SUM(H78:H83)</f>
        <v>0</v>
      </c>
      <c r="I77" s="320">
        <f>SUM(I78:I83)</f>
        <v>0</v>
      </c>
      <c r="J77" s="321">
        <f>SUM(J78:J83)</f>
        <v>0</v>
      </c>
      <c r="K77" s="396">
        <f t="shared" si="10"/>
        <v>0</v>
      </c>
      <c r="L77" s="396">
        <f t="shared" si="10"/>
        <v>0</v>
      </c>
      <c r="M77" s="396">
        <f t="shared" si="10"/>
        <v>0</v>
      </c>
      <c r="N77" s="206"/>
      <c r="O77" s="322" t="s">
        <v>130</v>
      </c>
      <c r="P77" s="382"/>
      <c r="Q77" s="226"/>
      <c r="R77" s="227"/>
      <c r="S77" s="227"/>
      <c r="T77" s="227"/>
      <c r="U77" s="227"/>
      <c r="V77" s="227"/>
      <c r="W77" s="227"/>
      <c r="X77" s="228"/>
      <c r="Y77" s="227"/>
      <c r="Z77" s="227"/>
    </row>
    <row r="78" spans="1:26" ht="15.75">
      <c r="A78" s="374">
        <v>250</v>
      </c>
      <c r="B78" s="375" t="s">
        <v>131</v>
      </c>
      <c r="C78" s="375" t="s">
        <v>132</v>
      </c>
      <c r="D78" s="375"/>
      <c r="E78" s="376">
        <f>+'[2]OTCHET'!E466+'[2]OTCHET'!E469</f>
        <v>0</v>
      </c>
      <c r="F78" s="376">
        <f t="shared" si="1"/>
        <v>0</v>
      </c>
      <c r="G78" s="377">
        <f>+'[2]OTCHET'!G466+'[2]OTCHET'!G469</f>
        <v>0</v>
      </c>
      <c r="H78" s="378">
        <f>+'[2]OTCHET'!H466+'[2]OTCHET'!H469</f>
        <v>0</v>
      </c>
      <c r="I78" s="378">
        <f>+'[2]OTCHET'!I466+'[2]OTCHET'!I469</f>
        <v>0</v>
      </c>
      <c r="J78" s="379">
        <f>+'[2]OTCHET'!J466+'[2]OTCHET'!J469</f>
        <v>0</v>
      </c>
      <c r="K78" s="396"/>
      <c r="L78" s="396"/>
      <c r="M78" s="396"/>
      <c r="N78" s="206"/>
      <c r="O78" s="381" t="s">
        <v>132</v>
      </c>
      <c r="P78" s="382"/>
      <c r="Q78" s="226"/>
      <c r="R78" s="227"/>
      <c r="S78" s="227"/>
      <c r="T78" s="227"/>
      <c r="U78" s="227"/>
      <c r="V78" s="227"/>
      <c r="W78" s="227"/>
      <c r="X78" s="228"/>
      <c r="Y78" s="227"/>
      <c r="Z78" s="227"/>
    </row>
    <row r="79" spans="1:26" ht="15.75">
      <c r="A79" s="374">
        <v>260</v>
      </c>
      <c r="B79" s="383" t="s">
        <v>133</v>
      </c>
      <c r="C79" s="383" t="s">
        <v>134</v>
      </c>
      <c r="D79" s="383"/>
      <c r="E79" s="384">
        <f>+'[2]OTCHET'!E467+'[2]OTCHET'!E470</f>
        <v>0</v>
      </c>
      <c r="F79" s="384">
        <f t="shared" si="1"/>
        <v>0</v>
      </c>
      <c r="G79" s="385">
        <f>+'[2]OTCHET'!G467+'[2]OTCHET'!G470</f>
        <v>0</v>
      </c>
      <c r="H79" s="386">
        <f>+'[2]OTCHET'!H467+'[2]OTCHET'!H470</f>
        <v>0</v>
      </c>
      <c r="I79" s="386">
        <f>+'[2]OTCHET'!I467+'[2]OTCHET'!I470</f>
        <v>0</v>
      </c>
      <c r="J79" s="387">
        <f>+'[2]OTCHET'!J467+'[2]OTCHET'!J470</f>
        <v>0</v>
      </c>
      <c r="K79" s="396"/>
      <c r="L79" s="396"/>
      <c r="M79" s="396"/>
      <c r="N79" s="206"/>
      <c r="O79" s="388" t="s">
        <v>134</v>
      </c>
      <c r="P79" s="382"/>
      <c r="Q79" s="226"/>
      <c r="R79" s="227"/>
      <c r="S79" s="227"/>
      <c r="T79" s="227"/>
      <c r="U79" s="227"/>
      <c r="V79" s="227"/>
      <c r="W79" s="227"/>
      <c r="X79" s="228"/>
      <c r="Y79" s="227"/>
      <c r="Z79" s="227"/>
    </row>
    <row r="80" spans="1:26" ht="15.75">
      <c r="A80" s="374">
        <v>265</v>
      </c>
      <c r="B80" s="383" t="s">
        <v>135</v>
      </c>
      <c r="C80" s="383" t="s">
        <v>136</v>
      </c>
      <c r="D80" s="383"/>
      <c r="E80" s="384">
        <f>'[2]OTCHET'!E471</f>
        <v>0</v>
      </c>
      <c r="F80" s="384">
        <f t="shared" si="1"/>
        <v>0</v>
      </c>
      <c r="G80" s="385">
        <f>'[2]OTCHET'!G471</f>
        <v>0</v>
      </c>
      <c r="H80" s="386">
        <f>'[2]OTCHET'!H471</f>
        <v>0</v>
      </c>
      <c r="I80" s="386">
        <f>'[2]OTCHET'!I471</f>
        <v>0</v>
      </c>
      <c r="J80" s="387">
        <f>'[2]OTCHET'!J471</f>
        <v>0</v>
      </c>
      <c r="K80" s="396"/>
      <c r="L80" s="396"/>
      <c r="M80" s="396"/>
      <c r="N80" s="206"/>
      <c r="O80" s="388" t="s">
        <v>136</v>
      </c>
      <c r="P80" s="382"/>
      <c r="Q80" s="226"/>
      <c r="R80" s="227"/>
      <c r="S80" s="227"/>
      <c r="T80" s="227"/>
      <c r="U80" s="227"/>
      <c r="V80" s="227"/>
      <c r="W80" s="227"/>
      <c r="X80" s="228"/>
      <c r="Y80" s="227"/>
      <c r="Z80" s="227"/>
    </row>
    <row r="81" spans="1:26" ht="15.75" customHeight="1" hidden="1">
      <c r="A81" s="374"/>
      <c r="B81" s="383"/>
      <c r="C81" s="383"/>
      <c r="D81" s="383"/>
      <c r="E81" s="384"/>
      <c r="F81" s="384">
        <f t="shared" si="1"/>
        <v>0</v>
      </c>
      <c r="G81" s="385"/>
      <c r="H81" s="386"/>
      <c r="I81" s="386"/>
      <c r="J81" s="387"/>
      <c r="K81" s="396"/>
      <c r="L81" s="396"/>
      <c r="M81" s="396"/>
      <c r="N81" s="206"/>
      <c r="O81" s="388"/>
      <c r="P81" s="382"/>
      <c r="Q81" s="226"/>
      <c r="R81" s="227"/>
      <c r="S81" s="227"/>
      <c r="T81" s="227"/>
      <c r="U81" s="227"/>
      <c r="V81" s="227"/>
      <c r="W81" s="227"/>
      <c r="X81" s="228"/>
      <c r="Y81" s="227"/>
      <c r="Z81" s="227"/>
    </row>
    <row r="82" spans="1:26" ht="15.75">
      <c r="A82" s="374">
        <v>270</v>
      </c>
      <c r="B82" s="383" t="s">
        <v>137</v>
      </c>
      <c r="C82" s="383" t="s">
        <v>138</v>
      </c>
      <c r="D82" s="383"/>
      <c r="E82" s="384">
        <f>+'[2]OTCHET'!E479</f>
        <v>0</v>
      </c>
      <c r="F82" s="384">
        <f t="shared" si="1"/>
        <v>0</v>
      </c>
      <c r="G82" s="385">
        <f>+'[2]OTCHET'!G479</f>
        <v>0</v>
      </c>
      <c r="H82" s="386">
        <f>+'[2]OTCHET'!H479</f>
        <v>0</v>
      </c>
      <c r="I82" s="386">
        <f>+'[2]OTCHET'!I479</f>
        <v>0</v>
      </c>
      <c r="J82" s="387">
        <f>+'[2]OTCHET'!J479</f>
        <v>0</v>
      </c>
      <c r="K82" s="396"/>
      <c r="L82" s="396"/>
      <c r="M82" s="396"/>
      <c r="N82" s="206"/>
      <c r="O82" s="388" t="s">
        <v>138</v>
      </c>
      <c r="P82" s="382"/>
      <c r="Q82" s="226"/>
      <c r="R82" s="227"/>
      <c r="S82" s="227"/>
      <c r="T82" s="227"/>
      <c r="U82" s="227"/>
      <c r="V82" s="227"/>
      <c r="W82" s="227"/>
      <c r="X82" s="228"/>
      <c r="Y82" s="227"/>
      <c r="Z82" s="227"/>
    </row>
    <row r="83" spans="1:26" ht="15.75">
      <c r="A83" s="374">
        <v>275</v>
      </c>
      <c r="B83" s="397" t="s">
        <v>139</v>
      </c>
      <c r="C83" s="397" t="s">
        <v>140</v>
      </c>
      <c r="D83" s="397"/>
      <c r="E83" s="391">
        <f>+'[2]OTCHET'!E480</f>
        <v>0</v>
      </c>
      <c r="F83" s="391">
        <f t="shared" si="1"/>
        <v>0</v>
      </c>
      <c r="G83" s="392">
        <f>+'[2]OTCHET'!G480</f>
        <v>0</v>
      </c>
      <c r="H83" s="393">
        <f>+'[2]OTCHET'!H480</f>
        <v>0</v>
      </c>
      <c r="I83" s="393">
        <f>+'[2]OTCHET'!I480</f>
        <v>0</v>
      </c>
      <c r="J83" s="394">
        <f>+'[2]OTCHET'!J480</f>
        <v>0</v>
      </c>
      <c r="K83" s="396"/>
      <c r="L83" s="396"/>
      <c r="M83" s="396"/>
      <c r="N83" s="206"/>
      <c r="O83" s="395" t="s">
        <v>140</v>
      </c>
      <c r="P83" s="382"/>
      <c r="Q83" s="226"/>
      <c r="R83" s="227"/>
      <c r="S83" s="227"/>
      <c r="T83" s="227"/>
      <c r="U83" s="227"/>
      <c r="V83" s="227"/>
      <c r="W83" s="227"/>
      <c r="X83" s="228"/>
      <c r="Y83" s="227"/>
      <c r="Z83" s="227"/>
    </row>
    <row r="84" spans="1:26" ht="15.75">
      <c r="A84" s="374">
        <v>280</v>
      </c>
      <c r="B84" s="258" t="s">
        <v>141</v>
      </c>
      <c r="C84" s="259" t="s">
        <v>142</v>
      </c>
      <c r="D84" s="258"/>
      <c r="E84" s="308">
        <f>'[2]OTCHET'!E535</f>
        <v>0</v>
      </c>
      <c r="F84" s="308">
        <f t="shared" si="1"/>
        <v>0</v>
      </c>
      <c r="G84" s="309">
        <f>'[2]OTCHET'!G535</f>
        <v>0</v>
      </c>
      <c r="H84" s="310">
        <f>'[2]OTCHET'!H535</f>
        <v>0</v>
      </c>
      <c r="I84" s="310">
        <f>'[2]OTCHET'!I535</f>
        <v>0</v>
      </c>
      <c r="J84" s="311">
        <f>'[2]OTCHET'!J535</f>
        <v>0</v>
      </c>
      <c r="K84" s="396"/>
      <c r="L84" s="396"/>
      <c r="M84" s="396"/>
      <c r="N84" s="206"/>
      <c r="O84" s="312" t="s">
        <v>142</v>
      </c>
      <c r="P84" s="382"/>
      <c r="Q84" s="226"/>
      <c r="R84" s="227"/>
      <c r="S84" s="227"/>
      <c r="T84" s="227"/>
      <c r="U84" s="227"/>
      <c r="V84" s="227"/>
      <c r="W84" s="227"/>
      <c r="X84" s="228"/>
      <c r="Y84" s="227"/>
      <c r="Z84" s="227"/>
    </row>
    <row r="85" spans="1:26" ht="15.75">
      <c r="A85" s="374">
        <v>285</v>
      </c>
      <c r="B85" s="272" t="s">
        <v>143</v>
      </c>
      <c r="C85" s="271" t="s">
        <v>144</v>
      </c>
      <c r="D85" s="272"/>
      <c r="E85" s="313">
        <f>'[2]OTCHET'!E536</f>
        <v>0</v>
      </c>
      <c r="F85" s="313">
        <f t="shared" si="1"/>
        <v>0</v>
      </c>
      <c r="G85" s="314">
        <f>'[2]OTCHET'!G536</f>
        <v>0</v>
      </c>
      <c r="H85" s="315">
        <f>'[2]OTCHET'!H536</f>
        <v>0</v>
      </c>
      <c r="I85" s="315">
        <f>'[2]OTCHET'!I536</f>
        <v>0</v>
      </c>
      <c r="J85" s="316">
        <f>'[2]OTCHET'!J536</f>
        <v>0</v>
      </c>
      <c r="K85" s="396"/>
      <c r="L85" s="396"/>
      <c r="M85" s="396"/>
      <c r="N85" s="206"/>
      <c r="O85" s="317" t="s">
        <v>144</v>
      </c>
      <c r="P85" s="382"/>
      <c r="Q85" s="226"/>
      <c r="R85" s="227"/>
      <c r="S85" s="227"/>
      <c r="T85" s="227"/>
      <c r="U85" s="227"/>
      <c r="V85" s="227"/>
      <c r="W85" s="227"/>
      <c r="X85" s="228"/>
      <c r="Y85" s="227"/>
      <c r="Z85" s="227"/>
    </row>
    <row r="86" spans="1:26" ht="15.75">
      <c r="A86" s="374">
        <v>290</v>
      </c>
      <c r="B86" s="264" t="s">
        <v>145</v>
      </c>
      <c r="C86" s="129" t="s">
        <v>146</v>
      </c>
      <c r="D86" s="264"/>
      <c r="E86" s="318">
        <f>+E87+E88</f>
        <v>0</v>
      </c>
      <c r="F86" s="318">
        <f>+F87+F88</f>
        <v>-317917</v>
      </c>
      <c r="G86" s="319">
        <f aca="true" t="shared" si="11" ref="G86:M86">+G87+G88</f>
        <v>-338451</v>
      </c>
      <c r="H86" s="320">
        <f>+H87+H88</f>
        <v>0</v>
      </c>
      <c r="I86" s="320">
        <f>+I87+I88</f>
        <v>105</v>
      </c>
      <c r="J86" s="321">
        <f>+J87+J88</f>
        <v>20429</v>
      </c>
      <c r="K86" s="396">
        <f t="shared" si="11"/>
        <v>0</v>
      </c>
      <c r="L86" s="396">
        <f t="shared" si="11"/>
        <v>0</v>
      </c>
      <c r="M86" s="396">
        <f t="shared" si="11"/>
        <v>0</v>
      </c>
      <c r="N86" s="206"/>
      <c r="O86" s="322" t="s">
        <v>146</v>
      </c>
      <c r="P86" s="382"/>
      <c r="Q86" s="226"/>
      <c r="R86" s="227"/>
      <c r="S86" s="227"/>
      <c r="T86" s="227"/>
      <c r="U86" s="227"/>
      <c r="V86" s="227"/>
      <c r="W86" s="227"/>
      <c r="X86" s="228"/>
      <c r="Y86" s="227"/>
      <c r="Z86" s="227"/>
    </row>
    <row r="87" spans="1:26" ht="15.75">
      <c r="A87" s="374">
        <v>295</v>
      </c>
      <c r="B87" s="375" t="s">
        <v>147</v>
      </c>
      <c r="C87" s="375" t="s">
        <v>148</v>
      </c>
      <c r="D87" s="398"/>
      <c r="E87" s="376">
        <f>+'[2]OTCHET'!E503+'[2]OTCHET'!E512+'[2]OTCHET'!E516+'[2]OTCHET'!E543</f>
        <v>0</v>
      </c>
      <c r="F87" s="376">
        <f t="shared" si="1"/>
        <v>0</v>
      </c>
      <c r="G87" s="377">
        <f>+'[2]OTCHET'!G503+'[2]OTCHET'!G512+'[2]OTCHET'!G516+'[2]OTCHET'!G543</f>
        <v>0</v>
      </c>
      <c r="H87" s="378">
        <f>+'[2]OTCHET'!H503+'[2]OTCHET'!H512+'[2]OTCHET'!H516+'[2]OTCHET'!H543</f>
        <v>0</v>
      </c>
      <c r="I87" s="378">
        <f>+'[2]OTCHET'!I503+'[2]OTCHET'!I512+'[2]OTCHET'!I516+'[2]OTCHET'!I543</f>
        <v>0</v>
      </c>
      <c r="J87" s="379">
        <f>+'[2]OTCHET'!J503+'[2]OTCHET'!J512+'[2]OTCHET'!J516+'[2]OTCHET'!J543</f>
        <v>0</v>
      </c>
      <c r="K87" s="396"/>
      <c r="L87" s="396"/>
      <c r="M87" s="396"/>
      <c r="N87" s="206"/>
      <c r="O87" s="381" t="s">
        <v>148</v>
      </c>
      <c r="P87" s="382"/>
      <c r="Q87" s="226"/>
      <c r="R87" s="227"/>
      <c r="S87" s="227"/>
      <c r="T87" s="227"/>
      <c r="U87" s="227"/>
      <c r="V87" s="227"/>
      <c r="W87" s="227"/>
      <c r="X87" s="228"/>
      <c r="Y87" s="227"/>
      <c r="Z87" s="227"/>
    </row>
    <row r="88" spans="1:26" ht="15.75">
      <c r="A88" s="374">
        <v>300</v>
      </c>
      <c r="B88" s="397" t="s">
        <v>149</v>
      </c>
      <c r="C88" s="397" t="s">
        <v>150</v>
      </c>
      <c r="D88" s="399"/>
      <c r="E88" s="391">
        <f>+'[2]OTCHET'!E521+'[2]OTCHET'!E524+'[2]OTCHET'!E544</f>
        <v>0</v>
      </c>
      <c r="F88" s="391">
        <f t="shared" si="1"/>
        <v>-317917</v>
      </c>
      <c r="G88" s="392">
        <f>+'[2]OTCHET'!G521+'[2]OTCHET'!G524+'[2]OTCHET'!G544</f>
        <v>-338451</v>
      </c>
      <c r="H88" s="393">
        <f>+'[2]OTCHET'!H521+'[2]OTCHET'!H524+'[2]OTCHET'!H544</f>
        <v>0</v>
      </c>
      <c r="I88" s="393">
        <f>+'[2]OTCHET'!I521+'[2]OTCHET'!I524+'[2]OTCHET'!I544</f>
        <v>105</v>
      </c>
      <c r="J88" s="394">
        <f>+'[2]OTCHET'!J521+'[2]OTCHET'!J524+'[2]OTCHET'!J544</f>
        <v>20429</v>
      </c>
      <c r="K88" s="396"/>
      <c r="L88" s="396"/>
      <c r="M88" s="396"/>
      <c r="N88" s="206"/>
      <c r="O88" s="395" t="s">
        <v>150</v>
      </c>
      <c r="P88" s="382"/>
      <c r="Q88" s="226"/>
      <c r="R88" s="227"/>
      <c r="S88" s="227"/>
      <c r="T88" s="227"/>
      <c r="U88" s="227"/>
      <c r="V88" s="227"/>
      <c r="W88" s="227"/>
      <c r="X88" s="228"/>
      <c r="Y88" s="227"/>
      <c r="Z88" s="227"/>
    </row>
    <row r="89" spans="1:26" ht="15.75">
      <c r="A89" s="374">
        <v>310</v>
      </c>
      <c r="B89" s="258" t="s">
        <v>151</v>
      </c>
      <c r="C89" s="259" t="s">
        <v>152</v>
      </c>
      <c r="D89" s="400"/>
      <c r="E89" s="308">
        <f>'[2]OTCHET'!E531</f>
        <v>0</v>
      </c>
      <c r="F89" s="308">
        <f aca="true" t="shared" si="12" ref="F89:F96">+G89+H89+I89+J89</f>
        <v>0</v>
      </c>
      <c r="G89" s="309">
        <f>'[2]OTCHET'!G531</f>
        <v>0</v>
      </c>
      <c r="H89" s="310">
        <f>'[2]OTCHET'!H531</f>
        <v>0</v>
      </c>
      <c r="I89" s="310">
        <f>'[2]OTCHET'!I531</f>
        <v>0</v>
      </c>
      <c r="J89" s="311">
        <f>'[2]OTCHET'!J531</f>
        <v>0</v>
      </c>
      <c r="K89" s="396"/>
      <c r="L89" s="396"/>
      <c r="M89" s="396"/>
      <c r="N89" s="206"/>
      <c r="O89" s="312" t="s">
        <v>152</v>
      </c>
      <c r="P89" s="382"/>
      <c r="Q89" s="226"/>
      <c r="R89" s="227"/>
      <c r="S89" s="227"/>
      <c r="T89" s="227"/>
      <c r="U89" s="227"/>
      <c r="V89" s="227"/>
      <c r="W89" s="227"/>
      <c r="X89" s="228"/>
      <c r="Y89" s="227"/>
      <c r="Z89" s="227"/>
    </row>
    <row r="90" spans="1:26" ht="15.75">
      <c r="A90" s="374">
        <v>320</v>
      </c>
      <c r="B90" s="272" t="s">
        <v>153</v>
      </c>
      <c r="C90" s="271" t="s">
        <v>154</v>
      </c>
      <c r="D90" s="272"/>
      <c r="E90" s="313">
        <f>+'[2]OTCHET'!E567+'[2]OTCHET'!E568+'[2]OTCHET'!E569+'[2]OTCHET'!E570+'[2]OTCHET'!E571+'[2]OTCHET'!E572</f>
        <v>0</v>
      </c>
      <c r="F90" s="313">
        <f t="shared" si="12"/>
        <v>0</v>
      </c>
      <c r="G90" s="314">
        <f>+'[2]OTCHET'!G567+'[2]OTCHET'!G568+'[2]OTCHET'!G569+'[2]OTCHET'!G570+'[2]OTCHET'!G571+'[2]OTCHET'!G572</f>
        <v>0</v>
      </c>
      <c r="H90" s="315">
        <f>+'[2]OTCHET'!H567+'[2]OTCHET'!H568+'[2]OTCHET'!H569+'[2]OTCHET'!H570+'[2]OTCHET'!H571+'[2]OTCHET'!H572</f>
        <v>0</v>
      </c>
      <c r="I90" s="315">
        <f>+'[2]OTCHET'!I567+'[2]OTCHET'!I568+'[2]OTCHET'!I569+'[2]OTCHET'!I570+'[2]OTCHET'!I571+'[2]OTCHET'!I572</f>
        <v>0</v>
      </c>
      <c r="J90" s="316">
        <f>+'[2]OTCHET'!J567+'[2]OTCHET'!J568+'[2]OTCHET'!J569+'[2]OTCHET'!J570+'[2]OTCHET'!J571+'[2]OTCHET'!J572</f>
        <v>0</v>
      </c>
      <c r="K90" s="396"/>
      <c r="L90" s="396"/>
      <c r="M90" s="396"/>
      <c r="N90" s="206"/>
      <c r="O90" s="317" t="s">
        <v>154</v>
      </c>
      <c r="P90" s="382"/>
      <c r="Q90" s="226"/>
      <c r="R90" s="227"/>
      <c r="S90" s="227"/>
      <c r="T90" s="227"/>
      <c r="U90" s="227"/>
      <c r="V90" s="227"/>
      <c r="W90" s="227"/>
      <c r="X90" s="228"/>
      <c r="Y90" s="227"/>
      <c r="Z90" s="227"/>
    </row>
    <row r="91" spans="1:26" ht="15.75">
      <c r="A91" s="374">
        <v>330</v>
      </c>
      <c r="B91" s="401" t="s">
        <v>155</v>
      </c>
      <c r="C91" s="401" t="s">
        <v>156</v>
      </c>
      <c r="D91" s="401"/>
      <c r="E91" s="178">
        <f>+'[2]OTCHET'!E573+'[2]OTCHET'!E574+'[2]OTCHET'!E575+'[2]OTCHET'!E576+'[2]OTCHET'!E577+'[2]OTCHET'!E578+'[2]OTCHET'!E579</f>
        <v>0</v>
      </c>
      <c r="F91" s="178">
        <f t="shared" si="12"/>
        <v>-96</v>
      </c>
      <c r="G91" s="179">
        <f>+'[2]OTCHET'!G573+'[2]OTCHET'!G574+'[2]OTCHET'!G575+'[2]OTCHET'!G576+'[2]OTCHET'!G577+'[2]OTCHET'!G578+'[2]OTCHET'!G579</f>
        <v>0</v>
      </c>
      <c r="H91" s="180">
        <f>+'[2]OTCHET'!H573+'[2]OTCHET'!H574+'[2]OTCHET'!H575+'[2]OTCHET'!H576+'[2]OTCHET'!H577+'[2]OTCHET'!H578+'[2]OTCHET'!H579</f>
        <v>0</v>
      </c>
      <c r="I91" s="180">
        <f>+'[2]OTCHET'!I573+'[2]OTCHET'!I574+'[2]OTCHET'!I575+'[2]OTCHET'!I576+'[2]OTCHET'!I577+'[2]OTCHET'!I578+'[2]OTCHET'!I579</f>
        <v>-96</v>
      </c>
      <c r="J91" s="181">
        <f>+'[2]OTCHET'!J573+'[2]OTCHET'!J574+'[2]OTCHET'!J575+'[2]OTCHET'!J576+'[2]OTCHET'!J577+'[2]OTCHET'!J578+'[2]OTCHET'!J579</f>
        <v>0</v>
      </c>
      <c r="K91" s="402"/>
      <c r="L91" s="402"/>
      <c r="M91" s="402"/>
      <c r="N91" s="206"/>
      <c r="O91" s="182" t="s">
        <v>156</v>
      </c>
      <c r="P91" s="382"/>
      <c r="Q91" s="226"/>
      <c r="R91" s="227"/>
      <c r="S91" s="227"/>
      <c r="T91" s="227"/>
      <c r="U91" s="227"/>
      <c r="V91" s="227"/>
      <c r="W91" s="227"/>
      <c r="X91" s="228"/>
      <c r="Y91" s="227"/>
      <c r="Z91" s="227"/>
    </row>
    <row r="92" spans="1:26" ht="15.75">
      <c r="A92" s="374">
        <v>335</v>
      </c>
      <c r="B92" s="271" t="s">
        <v>157</v>
      </c>
      <c r="C92" s="271" t="s">
        <v>158</v>
      </c>
      <c r="D92" s="401"/>
      <c r="E92" s="178">
        <f>+'[2]OTCHET'!E580</f>
        <v>0</v>
      </c>
      <c r="F92" s="178">
        <f t="shared" si="12"/>
        <v>0</v>
      </c>
      <c r="G92" s="179">
        <f>+'[2]OTCHET'!G580</f>
        <v>0</v>
      </c>
      <c r="H92" s="180">
        <f>+'[2]OTCHET'!H580</f>
        <v>0</v>
      </c>
      <c r="I92" s="180">
        <f>+'[2]OTCHET'!I580</f>
        <v>0</v>
      </c>
      <c r="J92" s="181">
        <f>+'[2]OTCHET'!J580</f>
        <v>0</v>
      </c>
      <c r="K92" s="402"/>
      <c r="L92" s="402"/>
      <c r="M92" s="402"/>
      <c r="N92" s="206"/>
      <c r="O92" s="182" t="s">
        <v>158</v>
      </c>
      <c r="P92" s="382"/>
      <c r="Q92" s="226"/>
      <c r="R92" s="227"/>
      <c r="S92" s="227"/>
      <c r="T92" s="227"/>
      <c r="U92" s="227"/>
      <c r="V92" s="227"/>
      <c r="W92" s="227"/>
      <c r="X92" s="228"/>
      <c r="Y92" s="227"/>
      <c r="Z92" s="227"/>
    </row>
    <row r="93" spans="1:26" ht="15.75">
      <c r="A93" s="374">
        <v>340</v>
      </c>
      <c r="B93" s="271" t="s">
        <v>159</v>
      </c>
      <c r="C93" s="271" t="s">
        <v>160</v>
      </c>
      <c r="D93" s="271"/>
      <c r="E93" s="178">
        <f>+'[2]OTCHET'!E587+'[2]OTCHET'!E588</f>
        <v>0</v>
      </c>
      <c r="F93" s="178">
        <f t="shared" si="12"/>
        <v>0</v>
      </c>
      <c r="G93" s="179">
        <f>+'[2]OTCHET'!G587+'[2]OTCHET'!G588</f>
        <v>0</v>
      </c>
      <c r="H93" s="180">
        <f>+'[2]OTCHET'!H587+'[2]OTCHET'!H588</f>
        <v>0</v>
      </c>
      <c r="I93" s="180">
        <f>+'[2]OTCHET'!I587+'[2]OTCHET'!I588</f>
        <v>0</v>
      </c>
      <c r="J93" s="181">
        <f>+'[2]OTCHET'!J587+'[2]OTCHET'!J588</f>
        <v>0</v>
      </c>
      <c r="K93" s="402"/>
      <c r="L93" s="402"/>
      <c r="M93" s="402"/>
      <c r="N93" s="206"/>
      <c r="O93" s="182" t="s">
        <v>160</v>
      </c>
      <c r="P93" s="382"/>
      <c r="Q93" s="226"/>
      <c r="R93" s="227"/>
      <c r="S93" s="227"/>
      <c r="T93" s="227"/>
      <c r="U93" s="227"/>
      <c r="V93" s="227"/>
      <c r="W93" s="227"/>
      <c r="X93" s="228"/>
      <c r="Y93" s="227"/>
      <c r="Z93" s="227"/>
    </row>
    <row r="94" spans="1:26" ht="15.75">
      <c r="A94" s="374">
        <v>345</v>
      </c>
      <c r="B94" s="271" t="s">
        <v>161</v>
      </c>
      <c r="C94" s="401" t="s">
        <v>162</v>
      </c>
      <c r="D94" s="271"/>
      <c r="E94" s="178">
        <f>+'[2]OTCHET'!E589+'[2]OTCHET'!E590</f>
        <v>0</v>
      </c>
      <c r="F94" s="178">
        <f t="shared" si="12"/>
        <v>0</v>
      </c>
      <c r="G94" s="179">
        <f>+'[2]OTCHET'!G589+'[2]OTCHET'!G590</f>
        <v>0</v>
      </c>
      <c r="H94" s="180">
        <f>+'[2]OTCHET'!H589+'[2]OTCHET'!H590</f>
        <v>0</v>
      </c>
      <c r="I94" s="180">
        <f>+'[2]OTCHET'!I589+'[2]OTCHET'!I590</f>
        <v>0</v>
      </c>
      <c r="J94" s="181">
        <f>+'[2]OTCHET'!J589+'[2]OTCHET'!J590</f>
        <v>0</v>
      </c>
      <c r="K94" s="402"/>
      <c r="L94" s="402"/>
      <c r="M94" s="402"/>
      <c r="N94" s="206"/>
      <c r="O94" s="182" t="s">
        <v>162</v>
      </c>
      <c r="P94" s="382"/>
      <c r="Q94" s="226"/>
      <c r="R94" s="227"/>
      <c r="S94" s="227"/>
      <c r="T94" s="227"/>
      <c r="U94" s="227"/>
      <c r="V94" s="227"/>
      <c r="W94" s="227"/>
      <c r="X94" s="228"/>
      <c r="Y94" s="227"/>
      <c r="Z94" s="227"/>
    </row>
    <row r="95" spans="1:26" ht="15.75">
      <c r="A95" s="374">
        <v>350</v>
      </c>
      <c r="B95" s="129" t="s">
        <v>163</v>
      </c>
      <c r="C95" s="129" t="s">
        <v>164</v>
      </c>
      <c r="D95" s="129"/>
      <c r="E95" s="130">
        <f>'[2]OTCHET'!E591</f>
        <v>0</v>
      </c>
      <c r="F95" s="130">
        <f t="shared" si="12"/>
        <v>0</v>
      </c>
      <c r="G95" s="131">
        <f>'[2]OTCHET'!G591</f>
        <v>-18984</v>
      </c>
      <c r="H95" s="132">
        <f>'[2]OTCHET'!H591</f>
        <v>0</v>
      </c>
      <c r="I95" s="132">
        <f>'[2]OTCHET'!I591</f>
        <v>18984</v>
      </c>
      <c r="J95" s="133">
        <f>'[2]OTCHET'!J591</f>
        <v>0</v>
      </c>
      <c r="K95" s="402"/>
      <c r="L95" s="402"/>
      <c r="M95" s="402"/>
      <c r="N95" s="206"/>
      <c r="O95" s="135" t="s">
        <v>164</v>
      </c>
      <c r="P95" s="382"/>
      <c r="Q95" s="226"/>
      <c r="R95" s="227"/>
      <c r="S95" s="227"/>
      <c r="T95" s="227"/>
      <c r="U95" s="227"/>
      <c r="V95" s="227"/>
      <c r="W95" s="227"/>
      <c r="X95" s="228"/>
      <c r="Y95" s="227"/>
      <c r="Z95" s="227"/>
    </row>
    <row r="96" spans="1:26" ht="16.5" thickBot="1">
      <c r="A96" s="403">
        <v>355</v>
      </c>
      <c r="B96" s="404" t="s">
        <v>165</v>
      </c>
      <c r="C96" s="404" t="s">
        <v>166</v>
      </c>
      <c r="D96" s="404"/>
      <c r="E96" s="405">
        <f>+'[2]OTCHET'!E594</f>
        <v>0</v>
      </c>
      <c r="F96" s="405">
        <f t="shared" si="12"/>
        <v>0</v>
      </c>
      <c r="G96" s="406">
        <f>+'[2]OTCHET'!G594</f>
        <v>0</v>
      </c>
      <c r="H96" s="407">
        <f>+'[2]OTCHET'!H594</f>
        <v>0</v>
      </c>
      <c r="I96" s="407">
        <f>+'[2]OTCHET'!I594</f>
        <v>0</v>
      </c>
      <c r="J96" s="408">
        <f>+'[2]OTCHET'!J594</f>
        <v>0</v>
      </c>
      <c r="K96" s="409"/>
      <c r="L96" s="409"/>
      <c r="M96" s="409"/>
      <c r="N96" s="206"/>
      <c r="O96" s="410" t="s">
        <v>166</v>
      </c>
      <c r="P96" s="411"/>
      <c r="Q96" s="226"/>
      <c r="R96" s="227"/>
      <c r="S96" s="227"/>
      <c r="T96" s="227"/>
      <c r="U96" s="227"/>
      <c r="V96" s="227"/>
      <c r="W96" s="227"/>
      <c r="X96" s="228"/>
      <c r="Y96" s="227"/>
      <c r="Z96" s="227"/>
    </row>
    <row r="97" spans="2:26" ht="16.5" hidden="1" thickBot="1">
      <c r="B97" s="412" t="s">
        <v>167</v>
      </c>
      <c r="C97" s="412"/>
      <c r="D97" s="412"/>
      <c r="E97" s="413"/>
      <c r="F97" s="413"/>
      <c r="G97" s="413"/>
      <c r="H97" s="413"/>
      <c r="I97" s="413"/>
      <c r="J97" s="413"/>
      <c r="K97" s="116"/>
      <c r="L97" s="116"/>
      <c r="M97" s="116"/>
      <c r="N97" s="414"/>
      <c r="O97" s="412"/>
      <c r="P97" s="225"/>
      <c r="Q97" s="226"/>
      <c r="R97" s="227"/>
      <c r="S97" s="227"/>
      <c r="T97" s="227"/>
      <c r="U97" s="227"/>
      <c r="V97" s="227"/>
      <c r="W97" s="227"/>
      <c r="X97" s="228"/>
      <c r="Y97" s="227"/>
      <c r="Z97" s="227"/>
    </row>
    <row r="98" spans="2:26" ht="16.5" hidden="1" thickBot="1">
      <c r="B98" s="412" t="s">
        <v>168</v>
      </c>
      <c r="C98" s="412"/>
      <c r="D98" s="412"/>
      <c r="E98" s="413"/>
      <c r="F98" s="413"/>
      <c r="G98" s="413"/>
      <c r="H98" s="413"/>
      <c r="I98" s="413"/>
      <c r="J98" s="413"/>
      <c r="K98" s="116"/>
      <c r="L98" s="116"/>
      <c r="M98" s="116"/>
      <c r="N98" s="414"/>
      <c r="O98" s="412"/>
      <c r="P98" s="225"/>
      <c r="Q98" s="226"/>
      <c r="R98" s="227"/>
      <c r="S98" s="227"/>
      <c r="T98" s="227"/>
      <c r="U98" s="227"/>
      <c r="V98" s="227"/>
      <c r="W98" s="227"/>
      <c r="X98" s="228"/>
      <c r="Y98" s="227"/>
      <c r="Z98" s="227"/>
    </row>
    <row r="99" spans="2:26" ht="16.5" hidden="1" thickBot="1">
      <c r="B99" s="412" t="s">
        <v>169</v>
      </c>
      <c r="C99" s="412"/>
      <c r="D99" s="412"/>
      <c r="E99" s="413"/>
      <c r="F99" s="413"/>
      <c r="G99" s="413"/>
      <c r="H99" s="413"/>
      <c r="I99" s="413"/>
      <c r="J99" s="415"/>
      <c r="K99" s="416"/>
      <c r="L99" s="416"/>
      <c r="M99" s="416"/>
      <c r="N99" s="414"/>
      <c r="O99" s="412"/>
      <c r="P99" s="225"/>
      <c r="Q99" s="226"/>
      <c r="R99" s="227"/>
      <c r="S99" s="227"/>
      <c r="T99" s="227"/>
      <c r="U99" s="227"/>
      <c r="V99" s="227"/>
      <c r="W99" s="227"/>
      <c r="X99" s="228"/>
      <c r="Y99" s="227"/>
      <c r="Z99" s="227"/>
    </row>
    <row r="100" spans="2:26" ht="16.5" hidden="1" thickBot="1">
      <c r="B100" s="417" t="s">
        <v>170</v>
      </c>
      <c r="C100" s="418"/>
      <c r="D100" s="418"/>
      <c r="E100" s="413"/>
      <c r="F100" s="413"/>
      <c r="G100" s="413"/>
      <c r="H100" s="413"/>
      <c r="I100" s="413"/>
      <c r="J100" s="415"/>
      <c r="K100" s="416"/>
      <c r="L100" s="416"/>
      <c r="M100" s="416"/>
      <c r="N100" s="414"/>
      <c r="O100" s="418"/>
      <c r="P100" s="225"/>
      <c r="Q100" s="226"/>
      <c r="R100" s="227"/>
      <c r="S100" s="227"/>
      <c r="T100" s="227"/>
      <c r="U100" s="227"/>
      <c r="V100" s="227"/>
      <c r="W100" s="227"/>
      <c r="X100" s="228"/>
      <c r="Y100" s="227"/>
      <c r="Z100" s="227"/>
    </row>
    <row r="101" spans="2:26" ht="16.5" hidden="1" thickBot="1">
      <c r="B101" s="417"/>
      <c r="C101" s="417"/>
      <c r="D101" s="417"/>
      <c r="E101" s="419"/>
      <c r="F101" s="419"/>
      <c r="G101" s="419"/>
      <c r="H101" s="419"/>
      <c r="I101" s="419"/>
      <c r="J101" s="419"/>
      <c r="K101" s="420"/>
      <c r="L101" s="420"/>
      <c r="M101" s="420"/>
      <c r="N101" s="235"/>
      <c r="O101" s="417"/>
      <c r="P101" s="128"/>
      <c r="Q101" s="226"/>
      <c r="R101" s="227"/>
      <c r="S101" s="227"/>
      <c r="T101" s="227"/>
      <c r="U101" s="227"/>
      <c r="V101" s="227"/>
      <c r="W101" s="227"/>
      <c r="X101" s="228"/>
      <c r="Y101" s="227"/>
      <c r="Z101" s="227"/>
    </row>
    <row r="102" spans="2:26" ht="16.5" hidden="1" thickBot="1">
      <c r="B102" s="418" t="s">
        <v>171</v>
      </c>
      <c r="C102" s="418"/>
      <c r="D102" s="418"/>
      <c r="E102" s="419"/>
      <c r="F102" s="419"/>
      <c r="G102" s="419"/>
      <c r="H102" s="419"/>
      <c r="I102" s="419"/>
      <c r="J102" s="419"/>
      <c r="K102" s="421"/>
      <c r="L102" s="421"/>
      <c r="M102" s="421"/>
      <c r="N102" s="235"/>
      <c r="O102" s="418"/>
      <c r="P102" s="128"/>
      <c r="Q102" s="226"/>
      <c r="R102" s="227"/>
      <c r="S102" s="227"/>
      <c r="T102" s="227"/>
      <c r="U102" s="227"/>
      <c r="V102" s="227"/>
      <c r="W102" s="227"/>
      <c r="X102" s="228"/>
      <c r="Y102" s="227"/>
      <c r="Z102" s="227"/>
    </row>
    <row r="103" spans="2:26" ht="16.5" hidden="1" thickBot="1">
      <c r="B103" s="412" t="s">
        <v>169</v>
      </c>
      <c r="C103" s="412"/>
      <c r="D103" s="412"/>
      <c r="E103" s="419"/>
      <c r="F103" s="422"/>
      <c r="G103" s="422"/>
      <c r="H103" s="422"/>
      <c r="I103" s="419"/>
      <c r="J103" s="419"/>
      <c r="K103" s="420"/>
      <c r="L103" s="420"/>
      <c r="M103" s="420"/>
      <c r="N103" s="235"/>
      <c r="O103" s="412"/>
      <c r="P103" s="128"/>
      <c r="Q103" s="226"/>
      <c r="R103" s="227"/>
      <c r="S103" s="227"/>
      <c r="T103" s="227"/>
      <c r="U103" s="227"/>
      <c r="V103" s="227"/>
      <c r="W103" s="227"/>
      <c r="X103" s="228"/>
      <c r="Y103" s="227"/>
      <c r="Z103" s="227"/>
    </row>
    <row r="104" spans="2:26" ht="16.5" hidden="1" thickBot="1">
      <c r="B104" s="423" t="s">
        <v>170</v>
      </c>
      <c r="C104" s="417"/>
      <c r="D104" s="417"/>
      <c r="E104" s="419"/>
      <c r="F104" s="422"/>
      <c r="G104" s="422"/>
      <c r="H104" s="422"/>
      <c r="I104" s="419"/>
      <c r="J104" s="419"/>
      <c r="K104" s="420"/>
      <c r="L104" s="420"/>
      <c r="M104" s="421"/>
      <c r="N104" s="424"/>
      <c r="O104" s="417"/>
      <c r="P104" s="128"/>
      <c r="Q104" s="226"/>
      <c r="R104" s="227"/>
      <c r="S104" s="227"/>
      <c r="T104" s="227"/>
      <c r="U104" s="227"/>
      <c r="V104" s="227"/>
      <c r="W104" s="227"/>
      <c r="X104" s="228"/>
      <c r="Y104" s="227"/>
      <c r="Z104" s="227"/>
    </row>
    <row r="105" spans="2:26" ht="15.75">
      <c r="B105" s="425">
        <f>+IF(+SUM(E$65:J$65)=0,0,"Контрола: дефицит/излишък = финансиране с обратен знак (V. + VІ. = 0)")</f>
        <v>0</v>
      </c>
      <c r="C105" s="426"/>
      <c r="D105" s="426"/>
      <c r="E105" s="427">
        <f aca="true" t="shared" si="13" ref="E105:J105">+E$64+E$66</f>
        <v>0</v>
      </c>
      <c r="F105" s="427">
        <f t="shared" si="13"/>
        <v>0</v>
      </c>
      <c r="G105" s="428">
        <f t="shared" si="13"/>
        <v>0</v>
      </c>
      <c r="H105" s="428">
        <f t="shared" si="13"/>
        <v>0</v>
      </c>
      <c r="I105" s="428">
        <f t="shared" si="13"/>
        <v>0</v>
      </c>
      <c r="J105" s="428">
        <f t="shared" si="13"/>
        <v>0</v>
      </c>
      <c r="K105" s="429"/>
      <c r="L105" s="429"/>
      <c r="M105" s="429"/>
      <c r="N105" s="424"/>
      <c r="O105" s="430"/>
      <c r="P105" s="128"/>
      <c r="Q105" s="226"/>
      <c r="R105" s="227"/>
      <c r="S105" s="227"/>
      <c r="T105" s="227"/>
      <c r="U105" s="227"/>
      <c r="V105" s="227"/>
      <c r="W105" s="227"/>
      <c r="X105" s="228"/>
      <c r="Y105" s="227"/>
      <c r="Z105" s="227"/>
    </row>
    <row r="106" spans="2:26" ht="15.75">
      <c r="B106" s="430"/>
      <c r="C106" s="430"/>
      <c r="D106" s="430"/>
      <c r="E106" s="431"/>
      <c r="F106" s="432"/>
      <c r="G106" s="433"/>
      <c r="H106" s="9"/>
      <c r="I106" s="9"/>
      <c r="K106" s="429"/>
      <c r="L106" s="429"/>
      <c r="M106" s="429"/>
      <c r="N106" s="424"/>
      <c r="O106" s="430"/>
      <c r="P106" s="128"/>
      <c r="Q106" s="215"/>
      <c r="R106" s="227"/>
      <c r="S106" s="227"/>
      <c r="T106" s="227"/>
      <c r="U106" s="227"/>
      <c r="V106" s="227"/>
      <c r="W106" s="227"/>
      <c r="X106" s="228"/>
      <c r="Y106" s="227"/>
      <c r="Z106" s="227"/>
    </row>
    <row r="107" spans="2:26" ht="19.5" customHeight="1">
      <c r="B107" s="434" t="str">
        <f>+'[2]OTCHET'!H605</f>
        <v>riosvbs@unacs.bg</v>
      </c>
      <c r="C107" s="430"/>
      <c r="D107" s="430"/>
      <c r="E107" s="6"/>
      <c r="F107" s="25"/>
      <c r="G107" s="435" t="str">
        <f>+'[2]OTCHET'!E605</f>
        <v>056/813202</v>
      </c>
      <c r="H107" s="435">
        <f>+'[2]OTCHET'!F605</f>
        <v>0</v>
      </c>
      <c r="I107" s="436"/>
      <c r="J107" s="437">
        <f>+'[2]OTCHET'!B605</f>
        <v>45141</v>
      </c>
      <c r="K107" s="429"/>
      <c r="L107" s="429"/>
      <c r="M107" s="429"/>
      <c r="N107" s="424"/>
      <c r="O107" s="430"/>
      <c r="P107" s="128"/>
      <c r="Q107" s="215"/>
      <c r="R107" s="227"/>
      <c r="S107" s="227"/>
      <c r="T107" s="227"/>
      <c r="U107" s="227"/>
      <c r="V107" s="227"/>
      <c r="W107" s="227"/>
      <c r="X107" s="228"/>
      <c r="Y107" s="227"/>
      <c r="Z107" s="227"/>
    </row>
    <row r="108" spans="2:26" ht="15.75">
      <c r="B108" s="438" t="s">
        <v>172</v>
      </c>
      <c r="C108" s="439"/>
      <c r="D108" s="439"/>
      <c r="E108" s="440"/>
      <c r="F108" s="440"/>
      <c r="G108" s="441" t="s">
        <v>173</v>
      </c>
      <c r="H108" s="441"/>
      <c r="I108" s="442"/>
      <c r="J108" s="443" t="s">
        <v>174</v>
      </c>
      <c r="K108" s="429"/>
      <c r="L108" s="429"/>
      <c r="M108" s="429"/>
      <c r="N108" s="424"/>
      <c r="O108" s="430"/>
      <c r="P108" s="128"/>
      <c r="Q108" s="215"/>
      <c r="R108" s="227"/>
      <c r="S108" s="227"/>
      <c r="T108" s="227"/>
      <c r="U108" s="227"/>
      <c r="V108" s="227"/>
      <c r="W108" s="227"/>
      <c r="X108" s="228"/>
      <c r="Y108" s="227"/>
      <c r="Z108" s="227"/>
    </row>
    <row r="109" spans="2:26" ht="17.25" customHeight="1">
      <c r="B109" s="444" t="s">
        <v>14</v>
      </c>
      <c r="C109" s="7"/>
      <c r="D109" s="7"/>
      <c r="E109" s="445"/>
      <c r="F109" s="446"/>
      <c r="G109" s="9"/>
      <c r="H109" s="9"/>
      <c r="I109" s="9"/>
      <c r="J109" s="9"/>
      <c r="K109" s="429"/>
      <c r="L109" s="429"/>
      <c r="M109" s="429"/>
      <c r="N109" s="424"/>
      <c r="O109" s="430"/>
      <c r="P109" s="128"/>
      <c r="Q109" s="215"/>
      <c r="R109" s="227"/>
      <c r="S109" s="227"/>
      <c r="T109" s="227"/>
      <c r="U109" s="227"/>
      <c r="V109" s="227"/>
      <c r="W109" s="227"/>
      <c r="X109" s="228"/>
      <c r="Y109" s="227"/>
      <c r="Z109" s="227"/>
    </row>
    <row r="110" spans="2:26" ht="17.25" customHeight="1">
      <c r="B110" s="436"/>
      <c r="C110" s="447"/>
      <c r="D110" s="430"/>
      <c r="E110" s="448" t="str">
        <f>+'[2]OTCHET'!D603</f>
        <v>Валентин Косев</v>
      </c>
      <c r="F110" s="448"/>
      <c r="G110" s="9"/>
      <c r="H110" s="9"/>
      <c r="I110" s="9"/>
      <c r="J110" s="9"/>
      <c r="K110" s="429"/>
      <c r="L110" s="429"/>
      <c r="M110" s="429"/>
      <c r="N110" s="424"/>
      <c r="O110" s="430"/>
      <c r="P110" s="128"/>
      <c r="Q110" s="215"/>
      <c r="R110" s="227"/>
      <c r="S110" s="227"/>
      <c r="T110" s="227"/>
      <c r="U110" s="227"/>
      <c r="V110" s="227"/>
      <c r="W110" s="227"/>
      <c r="X110" s="228"/>
      <c r="Y110" s="227"/>
      <c r="Z110" s="227"/>
    </row>
    <row r="111" spans="2:26" ht="19.5" customHeight="1">
      <c r="B111" s="7"/>
      <c r="E111" s="9"/>
      <c r="F111" s="9"/>
      <c r="G111" s="9"/>
      <c r="H111" s="9"/>
      <c r="I111" s="9"/>
      <c r="J111" s="9"/>
      <c r="K111" s="429"/>
      <c r="L111" s="429"/>
      <c r="M111" s="429"/>
      <c r="N111" s="424"/>
      <c r="O111" s="447"/>
      <c r="P111" s="128"/>
      <c r="Q111" s="215"/>
      <c r="R111" s="227"/>
      <c r="S111" s="227"/>
      <c r="T111" s="227"/>
      <c r="U111" s="227"/>
      <c r="V111" s="227"/>
      <c r="W111" s="227"/>
      <c r="X111" s="228"/>
      <c r="Y111" s="227"/>
      <c r="Z111" s="227"/>
    </row>
    <row r="112" spans="5:26" ht="15.75" customHeight="1">
      <c r="E112" s="9"/>
      <c r="F112" s="9"/>
      <c r="G112" s="9"/>
      <c r="H112" s="9"/>
      <c r="I112" s="9"/>
      <c r="J112" s="9"/>
      <c r="K112" s="429"/>
      <c r="L112" s="429"/>
      <c r="M112" s="429"/>
      <c r="N112" s="424"/>
      <c r="O112" s="430"/>
      <c r="P112" s="128"/>
      <c r="Q112" s="215"/>
      <c r="R112" s="227"/>
      <c r="S112" s="227"/>
      <c r="T112" s="227"/>
      <c r="U112" s="227"/>
      <c r="V112" s="227"/>
      <c r="W112" s="227"/>
      <c r="X112" s="228"/>
      <c r="Y112" s="227"/>
      <c r="Z112" s="227"/>
    </row>
    <row r="113" spans="2:26" ht="15.75">
      <c r="B113" s="449" t="s">
        <v>13</v>
      </c>
      <c r="C113" s="430"/>
      <c r="D113" s="430"/>
      <c r="E113" s="446"/>
      <c r="F113" s="446"/>
      <c r="G113" s="9"/>
      <c r="H113" s="449" t="s">
        <v>15</v>
      </c>
      <c r="I113" s="450"/>
      <c r="J113" s="451"/>
      <c r="K113" s="429"/>
      <c r="L113" s="429"/>
      <c r="M113" s="429"/>
      <c r="N113" s="424"/>
      <c r="O113" s="452"/>
      <c r="P113" s="128"/>
      <c r="Q113" s="215"/>
      <c r="R113" s="227"/>
      <c r="S113" s="227"/>
      <c r="T113" s="227"/>
      <c r="U113" s="227"/>
      <c r="V113" s="227"/>
      <c r="W113" s="227"/>
      <c r="X113" s="228"/>
      <c r="Y113" s="227"/>
      <c r="Z113" s="227"/>
    </row>
    <row r="114" spans="5:26" ht="18" customHeight="1">
      <c r="E114" s="448" t="str">
        <f>+'[2]OTCHET'!G600</f>
        <v>Валентин Косев</v>
      </c>
      <c r="F114" s="448"/>
      <c r="G114" s="453"/>
      <c r="H114" s="9"/>
      <c r="I114" s="448" t="str">
        <f>+'[2]OTCHET'!G603</f>
        <v>Павел Маринов</v>
      </c>
      <c r="J114" s="448"/>
      <c r="K114" s="429"/>
      <c r="L114" s="429"/>
      <c r="M114" s="429"/>
      <c r="N114" s="424"/>
      <c r="O114" s="454"/>
      <c r="P114" s="128"/>
      <c r="Q114" s="215"/>
      <c r="R114" s="227"/>
      <c r="S114" s="227"/>
      <c r="T114" s="227"/>
      <c r="U114" s="227"/>
      <c r="V114" s="227"/>
      <c r="W114" s="227"/>
      <c r="X114" s="228"/>
      <c r="Y114" s="227"/>
      <c r="Z114" s="227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32" operator="notEqual" stopIfTrue="1">
      <formula>0</formula>
    </cfRule>
  </conditionalFormatting>
  <conditionalFormatting sqref="E105:J105">
    <cfRule type="cellIs" priority="20" dxfId="132" operator="notEqual" stopIfTrue="1">
      <formula>0</formula>
    </cfRule>
  </conditionalFormatting>
  <conditionalFormatting sqref="G107:H107 B107">
    <cfRule type="cellIs" priority="19" dxfId="133" operator="equal" stopIfTrue="1">
      <formula>0</formula>
    </cfRule>
  </conditionalFormatting>
  <conditionalFormatting sqref="I114 E110">
    <cfRule type="cellIs" priority="18" dxfId="134" operator="equal" stopIfTrue="1">
      <formula>0</formula>
    </cfRule>
  </conditionalFormatting>
  <conditionalFormatting sqref="J107">
    <cfRule type="cellIs" priority="17" dxfId="135" operator="equal" stopIfTrue="1">
      <formula>0</formula>
    </cfRule>
  </conditionalFormatting>
  <conditionalFormatting sqref="E114:F114">
    <cfRule type="cellIs" priority="16" dxfId="134" operator="equal" stopIfTrue="1">
      <formula>0</formula>
    </cfRule>
  </conditionalFormatting>
  <conditionalFormatting sqref="F15">
    <cfRule type="cellIs" priority="11" dxfId="136" operator="equal" stopIfTrue="1">
      <formula>"Чужди средства"</formula>
    </cfRule>
    <cfRule type="cellIs" priority="12" dxfId="137" operator="equal" stopIfTrue="1">
      <formula>"СЕС - ДМП"</formula>
    </cfRule>
    <cfRule type="cellIs" priority="13" dxfId="138" operator="equal" stopIfTrue="1">
      <formula>"СЕС - РА"</formula>
    </cfRule>
    <cfRule type="cellIs" priority="14" dxfId="139" operator="equal" stopIfTrue="1">
      <formula>"СЕС - ДЕС"</formula>
    </cfRule>
    <cfRule type="cellIs" priority="15" dxfId="140" operator="equal" stopIfTrue="1">
      <formula>"СЕС - КСФ"</formula>
    </cfRule>
  </conditionalFormatting>
  <conditionalFormatting sqref="B105">
    <cfRule type="cellIs" priority="10" dxfId="141" operator="notEqual" stopIfTrue="1">
      <formula>0</formula>
    </cfRule>
  </conditionalFormatting>
  <conditionalFormatting sqref="I11:J11">
    <cfRule type="cellIs" priority="6" dxfId="142" operator="between" stopIfTrue="1">
      <formula>1000000000000</formula>
      <formula>9999999999999990</formula>
    </cfRule>
    <cfRule type="cellIs" priority="7" dxfId="143" operator="between" stopIfTrue="1">
      <formula>10000000000</formula>
      <formula>999999999999</formula>
    </cfRule>
    <cfRule type="cellIs" priority="8" dxfId="144" operator="between" stopIfTrue="1">
      <formula>1000000</formula>
      <formula>99999999</formula>
    </cfRule>
    <cfRule type="cellIs" priority="9" dxfId="145" operator="between" stopIfTrue="1">
      <formula>100</formula>
      <formula>9999</formula>
    </cfRule>
  </conditionalFormatting>
  <conditionalFormatting sqref="E15">
    <cfRule type="cellIs" priority="1" dxfId="136" operator="equal" stopIfTrue="1">
      <formula>"Чужди средства"</formula>
    </cfRule>
    <cfRule type="cellIs" priority="2" dxfId="137" operator="equal" stopIfTrue="1">
      <formula>"СЕС - ДМП"</formula>
    </cfRule>
    <cfRule type="cellIs" priority="3" dxfId="138" operator="equal" stopIfTrue="1">
      <formula>"СЕС - РА"</formula>
    </cfRule>
    <cfRule type="cellIs" priority="4" dxfId="139" operator="equal" stopIfTrue="1">
      <formula>"СЕС - ДЕС"</formula>
    </cfRule>
    <cfRule type="cellIs" priority="5" dxfId="14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2023-11-01T13:25:57Z</dcterms:created>
  <dcterms:modified xsi:type="dcterms:W3CDTF">2023-11-01T13:28:06Z</dcterms:modified>
  <cp:category/>
  <cp:version/>
  <cp:contentType/>
  <cp:contentStatus/>
</cp:coreProperties>
</file>